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igene Dateien\Dokumente\Excel\"/>
    </mc:Choice>
  </mc:AlternateContent>
  <bookViews>
    <workbookView xWindow="0" yWindow="576" windowWidth="23040" windowHeight="9396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H15" i="1"/>
  <c r="H14" i="1"/>
  <c r="H13" i="1"/>
  <c r="H12" i="1"/>
  <c r="H11" i="1"/>
  <c r="H10" i="1"/>
  <c r="H9" i="1"/>
  <c r="H8" i="1"/>
  <c r="H7" i="1"/>
  <c r="H6" i="1"/>
  <c r="H5" i="1"/>
  <c r="H4" i="1"/>
  <c r="G16" i="1"/>
  <c r="G15" i="1"/>
  <c r="G14" i="1"/>
  <c r="D7" i="1" s="1"/>
  <c r="C7" i="1" s="1"/>
  <c r="G13" i="1"/>
  <c r="G12" i="1"/>
  <c r="G11" i="1"/>
  <c r="G10" i="1"/>
  <c r="G9" i="1"/>
  <c r="G8" i="1"/>
  <c r="G7" i="1"/>
  <c r="G6" i="1"/>
  <c r="G5" i="1"/>
  <c r="G4" i="1"/>
  <c r="D8" i="1" l="1"/>
  <c r="C8" i="1" s="1"/>
  <c r="C10" i="1"/>
  <c r="C12" i="1" s="1"/>
</calcChain>
</file>

<file path=xl/sharedStrings.xml><?xml version="1.0" encoding="utf-8"?>
<sst xmlns="http://schemas.openxmlformats.org/spreadsheetml/2006/main" count="10" uniqueCount="10">
  <si>
    <t>Kapitaleinkünfte</t>
  </si>
  <si>
    <t>Abgeltungssteuer</t>
  </si>
  <si>
    <t>Solidaritätszuschlag</t>
  </si>
  <si>
    <t>Kapitaleinkünfte vor Steuern:</t>
  </si>
  <si>
    <t>Abgeltungssteuer:</t>
  </si>
  <si>
    <t>Solidaritätszuschlag:</t>
  </si>
  <si>
    <t>Gesamtbelastung:</t>
  </si>
  <si>
    <t>Kapitaleinkünfte nach Steuern:</t>
  </si>
  <si>
    <t>Abgeltungssteuerrechner ohne Kirchensteuer</t>
  </si>
  <si>
    <t>Sparer-Pauschfreibetrag: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</si>
</sst>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rgb="FF444444"/>
      <name val="Arial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Border="1"/>
    <xf numFmtId="10" fontId="0" fillId="0" borderId="0" xfId="0" applyNumberFormat="1" applyFill="1" applyBorder="1"/>
    <xf numFmtId="44" fontId="0" fillId="3" borderId="0" xfId="1" applyFont="1" applyFill="1" applyBorder="1"/>
    <xf numFmtId="44" fontId="0" fillId="4" borderId="0" xfId="1" applyFont="1" applyFill="1" applyBorder="1"/>
    <xf numFmtId="10" fontId="0" fillId="4" borderId="0" xfId="0" applyNumberFormat="1" applyFill="1" applyBorder="1"/>
    <xf numFmtId="44" fontId="0" fillId="4" borderId="0" xfId="0" applyNumberFormat="1" applyFill="1" applyBorder="1"/>
    <xf numFmtId="44" fontId="0" fillId="5" borderId="0" xfId="0" applyNumberFormat="1" applyFill="1" applyBorder="1"/>
    <xf numFmtId="44" fontId="0" fillId="0" borderId="0" xfId="1" applyFont="1" applyBorder="1"/>
    <xf numFmtId="44" fontId="0" fillId="0" borderId="0" xfId="1" applyFont="1" applyFill="1" applyBorder="1"/>
    <xf numFmtId="0" fontId="3" fillId="0" borderId="0" xfId="0" applyFont="1" applyAlignment="1">
      <alignment horizontal="center" vertical="center" wrapText="1"/>
    </xf>
    <xf numFmtId="0" fontId="5" fillId="0" borderId="0" xfId="0" applyFont="1"/>
    <xf numFmtId="44" fontId="4" fillId="0" borderId="0" xfId="1" applyFont="1" applyBorder="1" applyAlignment="1">
      <alignment horizontal="right"/>
    </xf>
    <xf numFmtId="44" fontId="2" fillId="2" borderId="0" xfId="1" applyFont="1" applyFill="1" applyBorder="1"/>
    <xf numFmtId="44" fontId="6" fillId="3" borderId="0" xfId="0" applyNumberFormat="1" applyFont="1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abSelected="1" workbookViewId="0">
      <selection activeCell="A2" sqref="A2"/>
    </sheetView>
  </sheetViews>
  <sheetFormatPr baseColWidth="10" defaultRowHeight="14.4" x14ac:dyDescent="0.3"/>
  <cols>
    <col min="2" max="2" width="18.88671875" customWidth="1"/>
    <col min="6" max="6" width="15.5546875" customWidth="1"/>
    <col min="7" max="7" width="15.88671875" customWidth="1"/>
    <col min="8" max="8" width="17.5546875" customWidth="1"/>
  </cols>
  <sheetData>
    <row r="2" spans="1:8" ht="21" x14ac:dyDescent="0.4">
      <c r="A2" s="11" t="s">
        <v>8</v>
      </c>
    </row>
    <row r="3" spans="1:8" x14ac:dyDescent="0.3">
      <c r="E3" s="1"/>
      <c r="F3" s="1" t="s">
        <v>0</v>
      </c>
      <c r="G3" s="1" t="s">
        <v>1</v>
      </c>
      <c r="H3" s="1" t="s">
        <v>2</v>
      </c>
    </row>
    <row r="4" spans="1:8" ht="15.6" x14ac:dyDescent="0.3">
      <c r="B4" s="12" t="s">
        <v>3</v>
      </c>
      <c r="C4" s="13">
        <v>2800</v>
      </c>
      <c r="D4" s="1"/>
      <c r="E4" s="1"/>
      <c r="F4" s="8">
        <v>1800</v>
      </c>
      <c r="G4" s="2">
        <f>IF($C$5=801,13.88%,25%)</f>
        <v>0.13880000000000001</v>
      </c>
      <c r="H4" s="2">
        <f>IF($C$5=801,0.76%,1.38%)</f>
        <v>7.6E-3</v>
      </c>
    </row>
    <row r="5" spans="1:8" ht="15.6" x14ac:dyDescent="0.3">
      <c r="B5" s="12" t="s">
        <v>9</v>
      </c>
      <c r="C5" s="3">
        <v>801</v>
      </c>
      <c r="D5" s="1"/>
      <c r="E5" s="1"/>
      <c r="F5" s="8">
        <v>1900</v>
      </c>
      <c r="G5" s="2">
        <f>IF($C$5=801,14.46%,25%)</f>
        <v>0.14460000000000001</v>
      </c>
      <c r="H5" s="2">
        <f>IF($C$5=801,0.8%,1.37%)</f>
        <v>8.0000000000000002E-3</v>
      </c>
    </row>
    <row r="6" spans="1:8" x14ac:dyDescent="0.3">
      <c r="E6" s="1"/>
      <c r="F6" s="8">
        <v>2000</v>
      </c>
      <c r="G6" s="2">
        <f>IF($C$5=801,14.99%,25%)</f>
        <v>0.14990000000000001</v>
      </c>
      <c r="H6" s="2">
        <f>IF($C$5=801,0.82%,1.38%)</f>
        <v>8.199999999999999E-3</v>
      </c>
    </row>
    <row r="7" spans="1:8" ht="15.6" x14ac:dyDescent="0.3">
      <c r="B7" s="12" t="s">
        <v>4</v>
      </c>
      <c r="C7" s="4">
        <f>IF(C5=801,C4*D7,C4*D7)</f>
        <v>499.80000000000007</v>
      </c>
      <c r="D7" s="5">
        <f>VLOOKUP(C4,F4:H16,2)</f>
        <v>0.17850000000000002</v>
      </c>
      <c r="E7" s="1"/>
      <c r="F7" s="9">
        <v>2100</v>
      </c>
      <c r="G7" s="2">
        <f>IF($C$5=801,15.46%,25%)</f>
        <v>0.15460000000000002</v>
      </c>
      <c r="H7" s="2">
        <f>IF($C$5=801,0.85%,1.37%)</f>
        <v>8.5000000000000006E-3</v>
      </c>
    </row>
    <row r="8" spans="1:8" ht="15.6" x14ac:dyDescent="0.3">
      <c r="B8" s="12" t="s">
        <v>5</v>
      </c>
      <c r="C8" s="6">
        <f>C4*D8</f>
        <v>27.439999999999998</v>
      </c>
      <c r="D8" s="5">
        <f>VLOOKUP(C4,F4:H16,3)</f>
        <v>9.7999999999999997E-3</v>
      </c>
      <c r="E8" s="1"/>
      <c r="F8" s="9">
        <v>2200</v>
      </c>
      <c r="G8" s="2">
        <f>IF($C$5=801,15.9%,25%)</f>
        <v>0.159</v>
      </c>
      <c r="H8" s="2">
        <f>IF($C$5=801,0.87%,1.38%)</f>
        <v>8.6999999999999994E-3</v>
      </c>
    </row>
    <row r="9" spans="1:8" x14ac:dyDescent="0.3">
      <c r="B9" s="1"/>
      <c r="C9" s="1"/>
      <c r="D9" s="1"/>
      <c r="E9" s="1"/>
      <c r="F9" s="9">
        <v>2300</v>
      </c>
      <c r="G9" s="2">
        <f>IF($C$5=801,16.29%,25%)</f>
        <v>0.16289999999999999</v>
      </c>
      <c r="H9" s="2">
        <f>IF($C$5=801,0.9%,1.37%)</f>
        <v>9.0000000000000011E-3</v>
      </c>
    </row>
    <row r="10" spans="1:8" ht="15.6" x14ac:dyDescent="0.3">
      <c r="B10" s="12" t="s">
        <v>6</v>
      </c>
      <c r="C10" s="7">
        <f>SUM(C7:C8)</f>
        <v>527.24</v>
      </c>
      <c r="D10" s="1"/>
      <c r="F10" s="9">
        <v>2400</v>
      </c>
      <c r="G10" s="2">
        <f>IF($C$5=801,16.66%,25%)</f>
        <v>0.1666</v>
      </c>
      <c r="H10" s="2">
        <f>IF($C$5=801,0.92%,1.38%)</f>
        <v>9.1999999999999998E-3</v>
      </c>
    </row>
    <row r="11" spans="1:8" ht="15.6" x14ac:dyDescent="0.3">
      <c r="B11" s="12"/>
      <c r="F11" s="9">
        <v>2500</v>
      </c>
      <c r="G11" s="2">
        <f>IF($C$5=801,16.99%,25%)</f>
        <v>0.1699</v>
      </c>
      <c r="H11" s="2">
        <f>IF($C$5=801,0.93%,1.37%)</f>
        <v>9.300000000000001E-3</v>
      </c>
    </row>
    <row r="12" spans="1:8" ht="17.399999999999999" x14ac:dyDescent="0.45">
      <c r="B12" s="12" t="s">
        <v>7</v>
      </c>
      <c r="C12" s="14">
        <f>C4-C10</f>
        <v>2272.7600000000002</v>
      </c>
      <c r="F12" s="9">
        <v>2600</v>
      </c>
      <c r="G12" s="2">
        <f>IF($C$5=801,17.3%,25%)</f>
        <v>0.17300000000000001</v>
      </c>
      <c r="H12" s="2">
        <f>IF($C$5=801,0.95%,1.38%)</f>
        <v>9.4999999999999998E-3</v>
      </c>
    </row>
    <row r="13" spans="1:8" ht="15.6" x14ac:dyDescent="0.3">
      <c r="B13" s="12"/>
      <c r="F13" s="9">
        <v>2700</v>
      </c>
      <c r="G13" s="2">
        <f>IF($C$5=801,17.58%,25%)</f>
        <v>0.17579999999999998</v>
      </c>
      <c r="H13" s="2">
        <f>IF($C$5=801,0.97%,1.37%)</f>
        <v>9.7000000000000003E-3</v>
      </c>
    </row>
    <row r="14" spans="1:8" x14ac:dyDescent="0.3">
      <c r="F14" s="9">
        <v>2800</v>
      </c>
      <c r="G14" s="2">
        <f>IF($C$5=801,17.85%,25%)</f>
        <v>0.17850000000000002</v>
      </c>
      <c r="H14" s="2">
        <f>IF($C$5=801,0.98%,1.38%)</f>
        <v>9.7999999999999997E-3</v>
      </c>
    </row>
    <row r="15" spans="1:8" x14ac:dyDescent="0.3">
      <c r="F15" s="9">
        <v>2900</v>
      </c>
      <c r="G15" s="2">
        <f>IF($C$5=801,18.09%,25%)</f>
        <v>0.18090000000000001</v>
      </c>
      <c r="H15" s="2">
        <f>IF($C$5=801,0.98%,1.37%)</f>
        <v>9.7999999999999997E-3</v>
      </c>
    </row>
    <row r="16" spans="1:8" x14ac:dyDescent="0.3">
      <c r="F16" s="9">
        <v>3000</v>
      </c>
      <c r="G16" s="2">
        <f>IF($C$5=801,18.33%,25%)</f>
        <v>0.18329999999999999</v>
      </c>
      <c r="H16" s="2">
        <f>IF($C$5=801,1.01%,1.38%)</f>
        <v>1.01E-2</v>
      </c>
    </row>
    <row r="22" spans="2:2" ht="16.8" x14ac:dyDescent="0.3">
      <c r="B22" s="10"/>
    </row>
  </sheetData>
  <dataValidations count="1">
    <dataValidation type="list" allowBlank="1" showInputMessage="1" showErrorMessage="1" sqref="C5">
      <formula1>"0,801"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Kleriker</dc:creator>
  <cp:lastModifiedBy>Kleriker</cp:lastModifiedBy>
  <dcterms:created xsi:type="dcterms:W3CDTF">2015-12-18T12:17:36Z</dcterms:created>
  <dcterms:modified xsi:type="dcterms:W3CDTF">2015-12-18T12:30:58Z</dcterms:modified>
</cp:coreProperties>
</file>