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0" yWindow="195" windowWidth="15315" windowHeight="122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F9" i="1" l="1"/>
  <c r="F8" i="1"/>
  <c r="F7" i="1"/>
  <c r="F2" i="1"/>
  <c r="F3" i="1" l="1"/>
  <c r="D3" i="1" l="1"/>
  <c r="D1" i="1"/>
  <c r="F6" i="1" l="1"/>
  <c r="E3" i="1"/>
  <c r="E2" i="1"/>
  <c r="F14" i="1" l="1"/>
  <c r="B13" i="1"/>
  <c r="B14" i="1"/>
  <c r="E1" i="1" l="1"/>
  <c r="F1" i="1"/>
  <c r="E14" i="1"/>
  <c r="F5" i="1"/>
  <c r="F4" i="1"/>
  <c r="F15" i="1" l="1"/>
</calcChain>
</file>

<file path=xl/sharedStrings.xml><?xml version="1.0" encoding="utf-8"?>
<sst xmlns="http://schemas.openxmlformats.org/spreadsheetml/2006/main" count="26" uniqueCount="24">
  <si>
    <t>ISIN</t>
  </si>
  <si>
    <t>Name</t>
  </si>
  <si>
    <t>BERENTZEN-GRP IHS 12/17</t>
  </si>
  <si>
    <t>DE000A1RE1V3</t>
  </si>
  <si>
    <t>Stückzinsen</t>
  </si>
  <si>
    <t>Rendite p.a.</t>
  </si>
  <si>
    <t>Jahreszins</t>
  </si>
  <si>
    <t>Rückzahlung</t>
  </si>
  <si>
    <t>Anlagedauer</t>
  </si>
  <si>
    <t>Restlaufzeit</t>
  </si>
  <si>
    <t>Nominal*</t>
  </si>
  <si>
    <t>Einstandskurs*</t>
  </si>
  <si>
    <t>Rückgabekurs*</t>
  </si>
  <si>
    <t>Kupon*</t>
  </si>
  <si>
    <t>Zinslaufbeginn*</t>
  </si>
  <si>
    <t>Fälligkeit*</t>
  </si>
  <si>
    <t>Valuta*</t>
  </si>
  <si>
    <t>Spesen/Gebühren*</t>
  </si>
  <si>
    <t>Währung</t>
  </si>
  <si>
    <t>Euro</t>
  </si>
  <si>
    <t>Land</t>
  </si>
  <si>
    <t>Deutschland</t>
  </si>
  <si>
    <t>Anleihe-Typ</t>
  </si>
  <si>
    <t>Unternehmensanleihe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</si>
</sst>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0.00\ &quot;Jahre&quot;"/>
    <numFmt numFmtId="165" formatCode="0.000%"/>
  </numFmts>
  <fonts count="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rgb="FF3F3F3F"/>
      </right>
      <top style="medium">
        <color indexed="64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/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3"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/>
    <xf numFmtId="164" fontId="1" fillId="4" borderId="2" xfId="1" applyNumberFormat="1" applyFill="1" applyBorder="1" applyAlignment="1" applyProtection="1">
      <alignment horizontal="right"/>
    </xf>
    <xf numFmtId="8" fontId="1" fillId="5" borderId="2" xfId="1" applyNumberFormat="1" applyFill="1" applyBorder="1" applyAlignment="1" applyProtection="1">
      <alignment horizontal="right"/>
      <protection locked="0"/>
    </xf>
    <xf numFmtId="0" fontId="1" fillId="2" borderId="4" xfId="1" applyBorder="1" applyProtection="1">
      <protection locked="0"/>
    </xf>
    <xf numFmtId="0" fontId="1" fillId="2" borderId="4" xfId="1" applyBorder="1" applyProtection="1"/>
    <xf numFmtId="0" fontId="1" fillId="5" borderId="2" xfId="1" applyFill="1" applyBorder="1" applyAlignment="1" applyProtection="1">
      <alignment horizontal="right"/>
      <protection locked="0"/>
    </xf>
    <xf numFmtId="10" fontId="1" fillId="5" borderId="2" xfId="1" applyNumberFormat="1" applyFill="1" applyBorder="1" applyAlignment="1" applyProtection="1">
      <alignment horizontal="right"/>
      <protection locked="0"/>
    </xf>
    <xf numFmtId="14" fontId="1" fillId="5" borderId="2" xfId="1" applyNumberFormat="1" applyFill="1" applyBorder="1" applyAlignment="1" applyProtection="1">
      <alignment horizontal="right"/>
      <protection locked="0"/>
    </xf>
    <xf numFmtId="0" fontId="1" fillId="2" borderId="5" xfId="1" applyBorder="1" applyProtection="1">
      <protection locked="0"/>
    </xf>
    <xf numFmtId="0" fontId="1" fillId="2" borderId="6" xfId="1" applyBorder="1" applyProtection="1"/>
    <xf numFmtId="14" fontId="1" fillId="2" borderId="7" xfId="1" applyNumberFormat="1" applyBorder="1" applyProtection="1"/>
    <xf numFmtId="8" fontId="1" fillId="2" borderId="8" xfId="1" applyNumberFormat="1" applyBorder="1" applyProtection="1"/>
    <xf numFmtId="0" fontId="1" fillId="2" borderId="9" xfId="1" applyBorder="1" applyProtection="1"/>
    <xf numFmtId="0" fontId="1" fillId="2" borderId="10" xfId="1" applyBorder="1" applyProtection="1"/>
    <xf numFmtId="0" fontId="1" fillId="2" borderId="3" xfId="1" applyBorder="1" applyProtection="1">
      <protection locked="0"/>
    </xf>
    <xf numFmtId="10" fontId="1" fillId="2" borderId="11" xfId="1" applyNumberFormat="1" applyBorder="1" applyProtection="1"/>
    <xf numFmtId="0" fontId="1" fillId="2" borderId="12" xfId="1" applyBorder="1" applyProtection="1"/>
    <xf numFmtId="0" fontId="1" fillId="2" borderId="13" xfId="1" applyBorder="1" applyProtection="1"/>
    <xf numFmtId="0" fontId="1" fillId="5" borderId="17" xfId="1" applyFill="1" applyBorder="1" applyAlignment="1" applyProtection="1">
      <alignment horizontal="right"/>
      <protection locked="0"/>
    </xf>
    <xf numFmtId="0" fontId="1" fillId="2" borderId="18" xfId="1" applyBorder="1" applyProtection="1"/>
    <xf numFmtId="14" fontId="1" fillId="2" borderId="1" xfId="1" applyNumberFormat="1" applyBorder="1" applyProtection="1"/>
    <xf numFmtId="8" fontId="1" fillId="2" borderId="19" xfId="1" applyNumberFormat="1" applyBorder="1" applyProtection="1"/>
    <xf numFmtId="14" fontId="1" fillId="2" borderId="1" xfId="1" applyNumberFormat="1" applyBorder="1" applyProtection="1">
      <protection locked="0"/>
    </xf>
    <xf numFmtId="8" fontId="1" fillId="2" borderId="19" xfId="1" applyNumberFormat="1" applyBorder="1" applyProtection="1">
      <protection locked="0"/>
    </xf>
    <xf numFmtId="0" fontId="1" fillId="2" borderId="20" xfId="1" applyBorder="1" applyProtection="1">
      <protection locked="0"/>
    </xf>
    <xf numFmtId="8" fontId="1" fillId="5" borderId="10" xfId="1" applyNumberFormat="1" applyFill="1" applyBorder="1" applyAlignment="1" applyProtection="1">
      <alignment horizontal="right"/>
      <protection locked="0"/>
    </xf>
    <xf numFmtId="165" fontId="1" fillId="5" borderId="2" xfId="1" applyNumberFormat="1" applyFill="1" applyBorder="1" applyAlignment="1" applyProtection="1">
      <alignment horizontal="right"/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</cellXfs>
  <cellStyles count="2">
    <cellStyle name="Ausgabe" xfId="1" builtinId="21"/>
    <cellStyle name="Standard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6EFCE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40"/>
  <sheetViews>
    <sheetView tabSelected="1" workbookViewId="0">
      <selection activeCell="D20" sqref="D20"/>
    </sheetView>
  </sheetViews>
  <sheetFormatPr baseColWidth="10" defaultRowHeight="15" x14ac:dyDescent="0.25"/>
  <cols>
    <col min="1" max="1" width="18.42578125" customWidth="1"/>
    <col min="2" max="2" width="24.42578125" style="1" bestFit="1" customWidth="1"/>
    <col min="3" max="3" width="3.42578125" customWidth="1"/>
    <col min="4" max="4" width="19.28515625" customWidth="1"/>
    <col min="6" max="6" width="12.85546875" customWidth="1"/>
  </cols>
  <sheetData>
    <row r="1" spans="1:12" x14ac:dyDescent="0.25">
      <c r="A1" s="12" t="s">
        <v>1</v>
      </c>
      <c r="B1" s="21" t="s">
        <v>2</v>
      </c>
      <c r="C1" s="30"/>
      <c r="D1" s="19" t="str">
        <f>A11</f>
        <v>Valuta*</v>
      </c>
      <c r="E1" s="13">
        <f>B11</f>
        <v>40486</v>
      </c>
      <c r="F1" s="14">
        <f>-B6*B7/1</f>
        <v>-8114.4</v>
      </c>
      <c r="G1" s="3"/>
      <c r="H1" s="3"/>
      <c r="I1" s="3"/>
      <c r="J1" s="3"/>
      <c r="K1" s="3"/>
      <c r="L1" s="3"/>
    </row>
    <row r="2" spans="1:12" x14ac:dyDescent="0.25">
      <c r="A2" s="22" t="s">
        <v>0</v>
      </c>
      <c r="B2" s="8" t="s">
        <v>3</v>
      </c>
      <c r="C2" s="31"/>
      <c r="D2" s="7" t="s">
        <v>4</v>
      </c>
      <c r="E2" s="23">
        <f>B11</f>
        <v>40486</v>
      </c>
      <c r="F2" s="24">
        <f>-B6*B9/100/365*(365-MOD(B10-B11,365))*100</f>
        <v>-320.0219178082192</v>
      </c>
      <c r="G2" s="3"/>
      <c r="H2" s="3"/>
      <c r="I2" s="3"/>
      <c r="J2" s="3"/>
      <c r="K2" s="3"/>
      <c r="L2" s="3"/>
    </row>
    <row r="3" spans="1:12" x14ac:dyDescent="0.25">
      <c r="A3" s="22" t="s">
        <v>18</v>
      </c>
      <c r="B3" s="8" t="s">
        <v>19</v>
      </c>
      <c r="C3" s="31"/>
      <c r="D3" s="7" t="str">
        <f>A15</f>
        <v>Spesen/Gebühren*</v>
      </c>
      <c r="E3" s="23">
        <f>B11</f>
        <v>40486</v>
      </c>
      <c r="F3" s="24">
        <f>B15</f>
        <v>-10</v>
      </c>
      <c r="G3" s="3"/>
      <c r="H3" s="3"/>
      <c r="I3" s="3"/>
      <c r="J3" s="3"/>
      <c r="K3" s="3"/>
      <c r="L3" s="3"/>
    </row>
    <row r="4" spans="1:12" x14ac:dyDescent="0.25">
      <c r="A4" s="22" t="s">
        <v>20</v>
      </c>
      <c r="B4" s="8" t="s">
        <v>21</v>
      </c>
      <c r="C4" s="31"/>
      <c r="D4" s="6" t="s">
        <v>6</v>
      </c>
      <c r="E4" s="25">
        <v>40541</v>
      </c>
      <c r="F4" s="26">
        <f>B6*B9/1</f>
        <v>376.8</v>
      </c>
      <c r="G4" s="3"/>
      <c r="H4" s="3"/>
      <c r="I4" s="3"/>
      <c r="J4" s="3"/>
      <c r="K4" s="3"/>
      <c r="L4" s="3"/>
    </row>
    <row r="5" spans="1:12" x14ac:dyDescent="0.25">
      <c r="A5" s="22" t="s">
        <v>22</v>
      </c>
      <c r="B5" s="8" t="s">
        <v>23</v>
      </c>
      <c r="C5" s="31"/>
      <c r="D5" s="6" t="s">
        <v>6</v>
      </c>
      <c r="E5" s="25">
        <v>40906</v>
      </c>
      <c r="F5" s="26">
        <f>B6*B9/1</f>
        <v>376.8</v>
      </c>
      <c r="G5" s="3"/>
      <c r="H5" s="3"/>
      <c r="I5" s="3"/>
      <c r="J5" s="3"/>
      <c r="K5" s="3"/>
      <c r="L5" s="3"/>
    </row>
    <row r="6" spans="1:12" x14ac:dyDescent="0.25">
      <c r="A6" s="22" t="s">
        <v>10</v>
      </c>
      <c r="B6" s="5">
        <v>8000</v>
      </c>
      <c r="C6" s="31"/>
      <c r="D6" s="6" t="s">
        <v>6</v>
      </c>
      <c r="E6" s="25">
        <v>41272</v>
      </c>
      <c r="F6" s="26">
        <f>B6*B9/1</f>
        <v>376.8</v>
      </c>
      <c r="G6" s="3"/>
      <c r="H6" s="3"/>
      <c r="I6" s="3"/>
      <c r="J6" s="3"/>
      <c r="K6" s="3"/>
      <c r="L6" s="3"/>
    </row>
    <row r="7" spans="1:12" x14ac:dyDescent="0.25">
      <c r="A7" s="22" t="s">
        <v>11</v>
      </c>
      <c r="B7" s="9">
        <v>1.0143</v>
      </c>
      <c r="C7" s="31"/>
      <c r="D7" s="6"/>
      <c r="E7" s="25">
        <v>41637</v>
      </c>
      <c r="F7" s="26">
        <f>B6*B9/1</f>
        <v>376.8</v>
      </c>
      <c r="G7" s="3"/>
      <c r="H7" s="3"/>
      <c r="I7" s="3"/>
      <c r="J7" s="3"/>
      <c r="K7" s="3"/>
      <c r="L7" s="3"/>
    </row>
    <row r="8" spans="1:12" x14ac:dyDescent="0.25">
      <c r="A8" s="22" t="s">
        <v>12</v>
      </c>
      <c r="B8" s="9">
        <v>1</v>
      </c>
      <c r="C8" s="31"/>
      <c r="D8" s="6"/>
      <c r="E8" s="25">
        <v>42002</v>
      </c>
      <c r="F8" s="26">
        <f>B6*B9/1</f>
        <v>376.8</v>
      </c>
      <c r="G8" s="3"/>
      <c r="H8" s="3"/>
      <c r="I8" s="3"/>
      <c r="J8" s="3"/>
      <c r="K8" s="3"/>
      <c r="L8" s="3"/>
    </row>
    <row r="9" spans="1:12" x14ac:dyDescent="0.25">
      <c r="A9" s="22" t="s">
        <v>13</v>
      </c>
      <c r="B9" s="29">
        <v>4.7100000000000003E-2</v>
      </c>
      <c r="C9" s="31"/>
      <c r="D9" s="6"/>
      <c r="E9" s="25">
        <v>42367</v>
      </c>
      <c r="F9" s="26">
        <f>B6*B9/1</f>
        <v>376.8</v>
      </c>
      <c r="G9" s="3"/>
      <c r="H9" s="3"/>
      <c r="I9" s="3"/>
      <c r="J9" s="3"/>
      <c r="K9" s="3"/>
      <c r="L9" s="3"/>
    </row>
    <row r="10" spans="1:12" x14ac:dyDescent="0.25">
      <c r="A10" s="22" t="s">
        <v>14</v>
      </c>
      <c r="B10" s="10">
        <v>40541</v>
      </c>
      <c r="C10" s="31"/>
      <c r="D10" s="6"/>
      <c r="E10" s="25"/>
      <c r="F10" s="26"/>
      <c r="G10" s="3"/>
      <c r="H10" s="3"/>
      <c r="I10" s="3"/>
      <c r="J10" s="3"/>
      <c r="K10" s="3"/>
      <c r="L10" s="3"/>
    </row>
    <row r="11" spans="1:12" x14ac:dyDescent="0.25">
      <c r="A11" s="22" t="s">
        <v>16</v>
      </c>
      <c r="B11" s="10">
        <v>40486</v>
      </c>
      <c r="C11" s="31"/>
      <c r="D11" s="6"/>
      <c r="E11" s="25"/>
      <c r="F11" s="26"/>
      <c r="G11" s="3"/>
      <c r="H11" s="3"/>
      <c r="I11" s="3"/>
      <c r="J11" s="3"/>
      <c r="K11" s="3"/>
      <c r="L11" s="3"/>
    </row>
    <row r="12" spans="1:12" x14ac:dyDescent="0.25">
      <c r="A12" s="22" t="s">
        <v>15</v>
      </c>
      <c r="B12" s="10">
        <v>42367</v>
      </c>
      <c r="C12" s="31"/>
      <c r="D12" s="6"/>
      <c r="E12" s="25"/>
      <c r="F12" s="26"/>
      <c r="G12" s="3"/>
      <c r="H12" s="3"/>
      <c r="I12" s="3"/>
      <c r="J12" s="3"/>
      <c r="K12" s="3"/>
      <c r="L12" s="3"/>
    </row>
    <row r="13" spans="1:12" ht="15.75" thickBot="1" x14ac:dyDescent="0.3">
      <c r="A13" s="22" t="s">
        <v>9</v>
      </c>
      <c r="B13" s="4">
        <f ca="1">(B12-(TODAY()))/365.25</f>
        <v>3.2854209445585217E-2</v>
      </c>
      <c r="C13" s="31"/>
      <c r="D13" s="11"/>
      <c r="E13" s="17"/>
      <c r="F13" s="27"/>
      <c r="G13" s="3"/>
      <c r="H13" s="3"/>
      <c r="I13" s="3"/>
      <c r="J13" s="3"/>
      <c r="K13" s="3"/>
      <c r="L13" s="3"/>
    </row>
    <row r="14" spans="1:12" x14ac:dyDescent="0.25">
      <c r="A14" s="22" t="s">
        <v>8</v>
      </c>
      <c r="B14" s="4">
        <f>DATEDIF(B11,B12,"D")/365</f>
        <v>5.1534246575342468</v>
      </c>
      <c r="C14" s="31"/>
      <c r="D14" s="19" t="s">
        <v>7</v>
      </c>
      <c r="E14" s="13">
        <f>B12</f>
        <v>42367</v>
      </c>
      <c r="F14" s="14">
        <f>B6</f>
        <v>8000</v>
      </c>
      <c r="G14" s="3"/>
      <c r="H14" s="3"/>
      <c r="I14" s="3"/>
      <c r="J14" s="3"/>
      <c r="K14" s="3"/>
      <c r="L14" s="3"/>
    </row>
    <row r="15" spans="1:12" ht="15.75" thickBot="1" x14ac:dyDescent="0.3">
      <c r="A15" s="15" t="s">
        <v>17</v>
      </c>
      <c r="B15" s="28">
        <v>-10</v>
      </c>
      <c r="C15" s="32"/>
      <c r="D15" s="20" t="s">
        <v>5</v>
      </c>
      <c r="E15" s="16"/>
      <c r="F15" s="18">
        <f>XIRR(F1:F14,E1:E14)</f>
        <v>4.3610659241676342E-2</v>
      </c>
      <c r="G15" s="3"/>
      <c r="H15" s="3"/>
      <c r="I15" s="3"/>
      <c r="J15" s="3"/>
      <c r="K15" s="3"/>
      <c r="L15" s="3"/>
    </row>
    <row r="16" spans="1:12" x14ac:dyDescent="0.25">
      <c r="A16" s="3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x14ac:dyDescent="0.25">
      <c r="A17" s="3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25">
      <c r="A18" s="3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25">
      <c r="A19" s="3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x14ac:dyDescent="0.25">
      <c r="A20" s="3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x14ac:dyDescent="0.25">
      <c r="A21" s="3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x14ac:dyDescent="0.25">
      <c r="A22" s="3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25">
      <c r="A23" s="3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x14ac:dyDescent="0.25">
      <c r="A24" s="3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x14ac:dyDescent="0.25">
      <c r="A25" s="3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x14ac:dyDescent="0.25">
      <c r="A26" s="3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x14ac:dyDescent="0.25">
      <c r="A27" s="3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x14ac:dyDescent="0.25">
      <c r="A28" s="3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x14ac:dyDescent="0.25">
      <c r="A29" s="3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25">
      <c r="A30" s="3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25">
      <c r="A31" s="3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x14ac:dyDescent="0.25">
      <c r="A32" s="3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25">
      <c r="A33" s="3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5">
      <c r="A34" s="3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5">
      <c r="A35" s="3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25">
      <c r="A36" s="3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25">
      <c r="A37" s="3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25">
      <c r="A38" s="3"/>
      <c r="B38" s="2"/>
      <c r="D38" s="3"/>
      <c r="E38" s="3"/>
      <c r="F38" s="3"/>
    </row>
    <row r="39" spans="1:12" x14ac:dyDescent="0.25">
      <c r="A39" s="3"/>
      <c r="B39" s="2"/>
      <c r="D39" s="3"/>
      <c r="E39" s="3"/>
      <c r="F39" s="3"/>
    </row>
    <row r="40" spans="1:12" x14ac:dyDescent="0.25">
      <c r="A40" s="3"/>
      <c r="B40" s="2"/>
      <c r="D40" s="3"/>
      <c r="E40" s="3"/>
      <c r="F40" s="3"/>
    </row>
  </sheetData>
  <sheetProtection sheet="1" objects="1" scenarios="1"/>
  <mergeCells count="1">
    <mergeCell ref="C1:C15"/>
  </mergeCells>
  <conditionalFormatting sqref="B15">
    <cfRule type="colorScale" priority="13">
      <colorScale>
        <cfvo type="num" val="&quot;x&quot;"/>
        <cfvo type="max"/>
        <color rgb="FFFF0000"/>
        <color rgb="FFFFEF9C"/>
      </colorScale>
    </cfRule>
  </conditionalFormatting>
  <conditionalFormatting sqref="B13">
    <cfRule type="cellIs" dxfId="4" priority="8" operator="lessThan">
      <formula>1</formula>
    </cfRule>
    <cfRule type="cellIs" dxfId="3" priority="9" operator="lessThan">
      <formula>1</formula>
    </cfRule>
  </conditionalFormatting>
  <conditionalFormatting sqref="F15">
    <cfRule type="cellIs" dxfId="2" priority="1" operator="lessThan">
      <formula>0.025</formula>
    </cfRule>
    <cfRule type="cellIs" dxfId="1" priority="2" operator="lessThan">
      <formula>0.05</formula>
    </cfRule>
    <cfRule type="cellIs" dxfId="0" priority="3" operator="greaterThan">
      <formula>0.05</formula>
    </cfRule>
  </conditionalFormatting>
  <dataValidations count="3">
    <dataValidation type="date" allowBlank="1" showInputMessage="1" showErrorMessage="1" promptTitle="Bitte im Format" prompt="TT.MM.JJJJ" sqref="B10:B11">
      <formula1>32874</formula1>
      <formula2>62458</formula2>
    </dataValidation>
    <dataValidation type="date" errorStyle="warning" allowBlank="1" showInputMessage="1" showErrorMessage="1" errorTitle="Falsche Eingabe" promptTitle="Bitte im Format" prompt="TT.MM.JJJJ" sqref="B12">
      <formula1>32874</formula1>
      <formula2>62458</formula2>
    </dataValidation>
    <dataValidation type="whole" allowBlank="1" showErrorMessage="1" errorTitle="Fehler" error="Beitrag muss über 1.000,-€ liegen" sqref="B6">
      <formula1>1000</formula1>
      <formula2>50000</formula2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Landratsamt Erlangen-Hoechstadt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Hagl Florian</dc:creator>
  <cp:lastModifiedBy>Hagl Florian</cp:lastModifiedBy>
  <dcterms:created xsi:type="dcterms:W3CDTF">2015-12-08T15:02:17Z</dcterms:created>
  <dcterms:modified xsi:type="dcterms:W3CDTF">2015-12-17T13:37:43Z</dcterms:modified>
</cp:coreProperties>
</file>