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.Loeffler\Documents\"/>
    </mc:Choice>
  </mc:AlternateContent>
  <xr:revisionPtr revIDLastSave="0" documentId="8_{336B55CE-D824-49CE-974A-43B07875480D}" xr6:coauthVersionLast="47" xr6:coauthVersionMax="47" xr10:uidLastSave="{00000000-0000-0000-0000-000000000000}"/>
  <bookViews>
    <workbookView xWindow="28680" yWindow="-105" windowWidth="29040" windowHeight="15840" xr2:uid="{3BB27404-8F54-4D9E-979F-11A3B39C3B98}"/>
  </bookViews>
  <sheets>
    <sheet name="Übersicht" sheetId="4" r:id="rId1"/>
    <sheet name="Alle Daten" sheetId="5" r:id="rId2"/>
  </sheets>
  <definedNames>
    <definedName name="_xlcn.WorksheetConnection_Themenübersichtfinal_neu.xlsxTabelle2" hidden="1">Tabelle2</definedName>
    <definedName name="_xlcn.WorksheetConnection_Themenübersichtfinal_neu.xlsxTabelle22" hidden="1">Tabelle22[]</definedName>
    <definedName name="_xlcn.WorksheetConnection_Themenübersichtfinal_neu.xlsxTabelle3" hidden="1">'Alle Daten'!$C$1:$N$4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elle2" name="Tabelle2" connection="WorksheetConnection_Themenübersicht final_neu.xlsx!Tabelle2"/>
          <x15:modelTable id="Tabelle22" name="Tabelle22" connection="WorksheetConnection_Themenübersicht final_neu.xlsx!Tabelle22"/>
          <x15:modelTable id="Tabelle3" name="Tabelle3" connection="WorksheetConnection_Themenübersicht final_neu.xlsx!Tabelle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9" i="5" l="1"/>
  <c r="B20" i="5" l="1"/>
  <c r="B35" i="5" l="1"/>
  <c r="B38" i="5"/>
  <c r="B30" i="5"/>
  <c r="B19" i="5"/>
  <c r="B2" i="5"/>
  <c r="B17" i="5"/>
  <c r="B23" i="5"/>
  <c r="B34" i="5"/>
  <c r="B29" i="5"/>
  <c r="B15" i="5"/>
  <c r="B37" i="5"/>
  <c r="B22" i="5"/>
  <c r="B21" i="5"/>
  <c r="B18" i="5"/>
  <c r="B16" i="5"/>
  <c r="B11" i="5"/>
  <c r="B31" i="5"/>
  <c r="B10" i="5"/>
  <c r="B24" i="5"/>
  <c r="B13" i="5"/>
  <c r="B8" i="5"/>
  <c r="B7" i="5"/>
  <c r="B6" i="5"/>
  <c r="B5" i="5"/>
  <c r="B4" i="5"/>
  <c r="B33" i="5"/>
  <c r="B9" i="5"/>
  <c r="B32" i="5"/>
  <c r="B12" i="5"/>
  <c r="B3" i="5"/>
  <c r="B36" i="5"/>
  <c r="B28" i="5"/>
  <c r="B27" i="5"/>
  <c r="B26" i="5"/>
  <c r="B25" i="5"/>
  <c r="B14" i="5"/>
  <c r="C6" i="4" l="1" a="1"/>
  <c r="C6" i="4" s="1"/>
  <c r="Q13" i="5"/>
  <c r="Q15" i="5"/>
  <c r="Q14" i="5"/>
  <c r="Q8" i="5"/>
  <c r="Q10" i="5"/>
  <c r="Q12" i="5"/>
  <c r="Q16" i="5"/>
  <c r="Q6" i="5"/>
  <c r="Q7" i="5"/>
  <c r="Q9" i="5"/>
  <c r="Q11" i="5"/>
  <c r="Q18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5D09E0-4C11-44ED-922F-D61F5609F7A4}" keepAlive="1" name="ThisWorkbookDataModel" description="Datenmodel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2189BEE-4CED-4528-9059-EC24A44E3950}" name="WorksheetConnection_Themenübersicht final_neu.xlsx!Tabelle2" type="102" refreshedVersion="8" minRefreshableVersion="5">
    <extLst>
      <ext xmlns:x15="http://schemas.microsoft.com/office/spreadsheetml/2010/11/main" uri="{DE250136-89BD-433C-8126-D09CA5730AF9}">
        <x15:connection id="Tabelle2">
          <x15:rangePr sourceName="_xlcn.WorksheetConnection_Themenübersichtfinal_neu.xlsxTabelle2"/>
        </x15:connection>
      </ext>
    </extLst>
  </connection>
  <connection id="3" xr16:uid="{BEB2D8B1-D77D-4A20-9504-C6B99472E56D}" name="WorksheetConnection_Themenübersicht final_neu.xlsx!Tabelle22" type="102" refreshedVersion="8" minRefreshableVersion="5">
    <extLst>
      <ext xmlns:x15="http://schemas.microsoft.com/office/spreadsheetml/2010/11/main" uri="{DE250136-89BD-433C-8126-D09CA5730AF9}">
        <x15:connection id="Tabelle22">
          <x15:rangePr sourceName="_xlcn.WorksheetConnection_Themenübersichtfinal_neu.xlsxTabelle22"/>
        </x15:connection>
      </ext>
    </extLst>
  </connection>
  <connection id="4" xr16:uid="{FC797E05-510E-4A17-9E50-95EF1BA0A3D1}" name="WorksheetConnection_Themenübersicht final_neu.xlsx!Tabelle3" type="102" refreshedVersion="8" minRefreshableVersion="5">
    <extLst>
      <ext xmlns:x15="http://schemas.microsoft.com/office/spreadsheetml/2010/11/main" uri="{DE250136-89BD-433C-8126-D09CA5730AF9}">
        <x15:connection id="Tabelle3">
          <x15:rangePr sourceName="_xlcn.WorksheetConnection_Themenübersichtfinal_neu.xlsxTabelle3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<sst xmlns="http://schemas.openxmlformats.org/spreadsheetml/2006/main" count="178" uniqueCount="66">
  <si>
    <t>Fertigung</t>
  </si>
  <si>
    <t>Robotik</t>
  </si>
  <si>
    <t>IT</t>
  </si>
  <si>
    <t>ERP</t>
  </si>
  <si>
    <t>Sonstige</t>
  </si>
  <si>
    <t>CAD/PLM</t>
  </si>
  <si>
    <t>PLM</t>
  </si>
  <si>
    <t>Teile</t>
  </si>
  <si>
    <t>CAD</t>
  </si>
  <si>
    <t>Marketing</t>
  </si>
  <si>
    <t>Gesamt</t>
  </si>
  <si>
    <t>Kunden</t>
  </si>
  <si>
    <t>Sicherheit</t>
  </si>
  <si>
    <t>Themen</t>
  </si>
  <si>
    <t>Anzahl</t>
  </si>
  <si>
    <t>iadiuza</t>
  </si>
  <si>
    <t>fdadawds GmbH</t>
  </si>
  <si>
    <t>awdawdawd GmbH</t>
  </si>
  <si>
    <t>wdaaf- Logistik</t>
  </si>
  <si>
    <t>adfggeg- Fwdad</t>
  </si>
  <si>
    <t>aeggfa</t>
  </si>
  <si>
    <t>BUBATZ GMBH</t>
  </si>
  <si>
    <t xml:space="preserve">Teasda </t>
  </si>
  <si>
    <t>adawdw</t>
  </si>
  <si>
    <t>dadadadae</t>
  </si>
  <si>
    <t>zuzuzuz</t>
  </si>
  <si>
    <t>uiuiuiiu</t>
  </si>
  <si>
    <t>ioioiooio</t>
  </si>
  <si>
    <t>asasasas</t>
  </si>
  <si>
    <t>sdsdsdsdsd</t>
  </si>
  <si>
    <t>fhfggfg</t>
  </si>
  <si>
    <t>fgfdfeere</t>
  </si>
  <si>
    <t>fgfgfgfgdwdwd</t>
  </si>
  <si>
    <t>fgfgfgfgwdadas</t>
  </si>
  <si>
    <t>fgfgfgfgawdad</t>
  </si>
  <si>
    <t>fgfgfgfggg</t>
  </si>
  <si>
    <t>tzerfefsf</t>
  </si>
  <si>
    <t>hbilhfw</t>
  </si>
  <si>
    <t>jfufrwfh</t>
  </si>
  <si>
    <t xml:space="preserve">qweddf </t>
  </si>
  <si>
    <t>xb ffw</t>
  </si>
  <si>
    <t>nmcvsf</t>
  </si>
  <si>
    <t>ayxcdsd</t>
  </si>
  <si>
    <t>upiö</t>
  </si>
  <si>
    <t>sfwefbnj</t>
  </si>
  <si>
    <t>tgfefvshsr</t>
  </si>
  <si>
    <t>sgsrrfbgsgss</t>
  </si>
  <si>
    <t>sgwtrhfgsgg</t>
  </si>
  <si>
    <t>bdg&lt;ggrg</t>
  </si>
  <si>
    <t>grggrgggdg</t>
  </si>
  <si>
    <t>uiuhft</t>
  </si>
  <si>
    <t>fearrr</t>
  </si>
  <si>
    <t>Jesus</t>
  </si>
  <si>
    <t>Mitarbeiter 1</t>
  </si>
  <si>
    <t>Mitarbeiter 2</t>
  </si>
  <si>
    <t>Mitarbeiter 3</t>
  </si>
  <si>
    <t>Mitarbeiter 4</t>
  </si>
  <si>
    <t>Mitarbeiter 5</t>
  </si>
  <si>
    <t>Mitarbeiter 6</t>
  </si>
  <si>
    <t>Mitarbeiter 7</t>
  </si>
  <si>
    <t>Mitarbeiter 8</t>
  </si>
  <si>
    <t>Mitarbeiter 9</t>
  </si>
  <si>
    <t>Mitarbeiter 10</t>
  </si>
  <si>
    <t>Mitarbeiter 11</t>
  </si>
  <si>
    <t>Mitarbeiter 52</t>
  </si>
  <si>
    <t>BRANCHE FERTIGUNG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</si>
</sst>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sz val="8"/>
      <name val="Calibri"/>
      <family val="2"/>
      <scheme val="minor"/>
    </font>
    <font>
      <sz val="16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1">
    <cellStyle name="Standard" xfId="0" builtinId="0"/>
  </cellStyles>
  <dxfs count="17"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Verdana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</dxfs>
  <tableStyles count="1" defaultTableStyle="TableStyleMedium2" defaultPivotStyle="PivotStyleLight16">
    <tableStyle name="Tabellenformat 1" pivot="0" count="0" xr9:uid="{DA8346D0-1C66-42C4-A29A-87E2672486D9}"/>
  </tableStyles>
  <colors>
    <mruColors>
      <color rgb="FF217EEF"/>
      <color rgb="FFFFFF99"/>
      <color rgb="FFCCECFF"/>
      <color rgb="FF9999FF"/>
      <color rgb="FFCCCCFF"/>
      <color rgb="FF99CCFF"/>
      <color rgb="FFFF7C80"/>
      <color rgb="FFFF9966"/>
      <color rgb="FFFF5050"/>
      <color rgb="FFE8C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connections" Target="connections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3DB766-A7E4-4A9E-80CB-7317E24555FB}" name="Tabelle22" displayName="Tabelle22" ref="A1:N53" totalsRowShown="0" headerRowDxfId="16" dataDxfId="15" tableBorderDxfId="14">
  <autoFilter ref="A1:N53" xr:uid="{7C3DB766-A7E4-4A9E-80CB-7317E24555FB}"/>
  <sortState xmlns:xlrd2="http://schemas.microsoft.com/office/spreadsheetml/2017/richdata2" ref="A2:N53">
    <sortCondition ref="A1:A53"/>
  </sortState>
  <tableColumns count="14">
    <tableColumn id="1" xr3:uid="{40BE6DA3-FBEF-4680-9E0C-AE27B72F5D2E}" name="Kunden" dataDxfId="13"/>
    <tableColumn id="5" xr3:uid="{D6ECF8BE-774A-4C23-8F0C-6AFD184471F0}" name="Themen" dataDxfId="12">
      <calculatedColumnFormula>P6</calculatedColumnFormula>
    </tableColumn>
    <tableColumn id="2" xr3:uid="{D9282711-096E-4554-A80E-9C176B5B2AB6}" name="Jesus" dataDxfId="11"/>
    <tableColumn id="3" xr3:uid="{027198B8-7BE4-484C-A235-2463BF4F2645}" name="Mitarbeiter 1" dataDxfId="10"/>
    <tableColumn id="4" xr3:uid="{873E1084-1B85-45D8-A063-CD1555278F46}" name="Mitarbeiter 2" dataDxfId="9"/>
    <tableColumn id="6" xr3:uid="{16FD2AC1-102C-4530-878C-C968FF0E5BD5}" name="Mitarbeiter 3" dataDxfId="8"/>
    <tableColumn id="7" xr3:uid="{3D9A5B1F-ADA1-49C3-8C61-F004A1D2C33D}" name="Mitarbeiter 4" dataDxfId="7"/>
    <tableColumn id="8" xr3:uid="{27D7D800-5F9B-44C3-9EAE-C25BD9AA15EA}" name="Mitarbeiter 52" dataDxfId="6"/>
    <tableColumn id="9" xr3:uid="{77175F34-DAAC-40EA-9946-F4CC9D8A5FA9}" name="Mitarbeiter 6" dataDxfId="5"/>
    <tableColumn id="10" xr3:uid="{428148BA-F33C-4AB6-8BA2-C2451D22FE9F}" name="Mitarbeiter 7" dataDxfId="4"/>
    <tableColumn id="11" xr3:uid="{5E201724-9C1D-4908-870A-64C27B714AF3}" name="Mitarbeiter 8" dataDxfId="3"/>
    <tableColumn id="12" xr3:uid="{AD6A27C8-8A16-4C1F-ACEC-E5039FB9716F}" name="Mitarbeiter 9" dataDxfId="2"/>
    <tableColumn id="13" xr3:uid="{BFF6EFDB-A308-48F3-8E7D-A8EFAE9DB039}" name="Mitarbeiter 10" dataDxfId="1"/>
    <tableColumn id="14" xr3:uid="{F6F27A96-97CB-4CD4-BE9D-DA60634B0355}" name="Mitarbeiter 11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62AFC-390E-47FA-8AD5-27FF20D6C239}">
  <dimension ref="C5:P63"/>
  <sheetViews>
    <sheetView tabSelected="1" zoomScale="41" zoomScaleNormal="41" workbookViewId="0">
      <selection activeCell="E13" sqref="E13"/>
    </sheetView>
  </sheetViews>
  <sheetFormatPr baseColWidth="10" defaultColWidth="19" defaultRowHeight="19.5" x14ac:dyDescent="0.25"/>
  <cols>
    <col min="1" max="1" width="4.7109375" style="8" customWidth="1"/>
    <col min="2" max="2" width="50.7109375" style="8" customWidth="1"/>
    <col min="3" max="3" width="32" style="8" customWidth="1"/>
    <col min="4" max="4" width="18.28515625" style="8" bestFit="1" customWidth="1"/>
    <col min="5" max="5" width="49.85546875" style="8" customWidth="1"/>
    <col min="6" max="6" width="26.7109375" style="8" customWidth="1"/>
    <col min="7" max="7" width="50.7109375" style="8" customWidth="1"/>
    <col min="8" max="8" width="41" style="8" customWidth="1"/>
    <col min="9" max="9" width="18.28515625" style="8" bestFit="1" customWidth="1"/>
    <col min="10" max="10" width="44.28515625" style="8" customWidth="1"/>
    <col min="11" max="11" width="21.42578125" style="8" customWidth="1"/>
    <col min="12" max="12" width="38.140625" style="8" customWidth="1"/>
    <col min="13" max="13" width="0.28515625" style="8" hidden="1" customWidth="1"/>
    <col min="14" max="14" width="34" style="8" customWidth="1"/>
    <col min="15" max="15" width="48.5703125" style="8" customWidth="1"/>
    <col min="16" max="16384" width="19" style="8"/>
  </cols>
  <sheetData>
    <row r="5" spans="3:16" ht="48.75" customHeight="1" x14ac:dyDescent="0.25">
      <c r="C5" s="21" t="s">
        <v>65</v>
      </c>
    </row>
    <row r="6" spans="3:16" ht="50.1" customHeight="1" x14ac:dyDescent="0.25">
      <c r="C6" s="12" t="str" cm="1">
        <f t="array" ref="C6:P11">_xlfn._xlws.FILTER(Tabelle22[],Tabelle22[Themen]='Alle Daten'!$P$6,"")</f>
        <v>fdadawds GmbH</v>
      </c>
      <c r="D6" s="13" t="str">
        <v>Fertigung</v>
      </c>
      <c r="E6" s="13">
        <v>0</v>
      </c>
      <c r="F6" s="13">
        <v>0</v>
      </c>
      <c r="G6" s="13">
        <v>0</v>
      </c>
      <c r="H6" s="13">
        <v>0</v>
      </c>
      <c r="I6" s="13" t="str">
        <v>Mitarbeiter 4</v>
      </c>
      <c r="J6" s="13">
        <v>0</v>
      </c>
      <c r="K6" s="13">
        <v>0</v>
      </c>
      <c r="L6" s="13">
        <v>0</v>
      </c>
      <c r="M6" s="13">
        <v>0</v>
      </c>
      <c r="N6" s="13" t="str">
        <v>Mitarbeiter 9</v>
      </c>
      <c r="O6" s="13">
        <v>0</v>
      </c>
      <c r="P6" s="14">
        <v>0</v>
      </c>
    </row>
    <row r="7" spans="3:16" ht="50.1" customHeight="1" x14ac:dyDescent="0.25">
      <c r="C7" s="15" t="str">
        <v>fgfgfgfgdwdwd</v>
      </c>
      <c r="D7" s="16" t="str">
        <v>Fertigung</v>
      </c>
      <c r="E7" s="16">
        <v>0</v>
      </c>
      <c r="F7" s="16">
        <v>0</v>
      </c>
      <c r="G7" s="16">
        <v>0</v>
      </c>
      <c r="H7" s="16">
        <v>0</v>
      </c>
      <c r="I7" s="16" t="str">
        <v>Mitarbeiter 4</v>
      </c>
      <c r="J7" s="16">
        <v>0</v>
      </c>
      <c r="K7" s="16">
        <v>0</v>
      </c>
      <c r="L7" s="16">
        <v>0</v>
      </c>
      <c r="M7" s="16">
        <v>0</v>
      </c>
      <c r="N7" s="16" t="str">
        <v>Mitarbeiter 9</v>
      </c>
      <c r="O7" s="16">
        <v>0</v>
      </c>
      <c r="P7" s="17">
        <v>0</v>
      </c>
    </row>
    <row r="8" spans="3:16" ht="50.1" customHeight="1" x14ac:dyDescent="0.25">
      <c r="C8" s="15" t="str">
        <v>upiö</v>
      </c>
      <c r="D8" s="16" t="str">
        <v>Fertigung</v>
      </c>
      <c r="E8" s="16">
        <v>0</v>
      </c>
      <c r="F8" s="16">
        <v>0</v>
      </c>
      <c r="G8" s="16" t="str">
        <v>Mitarbeiter 2</v>
      </c>
      <c r="H8" s="16">
        <v>0</v>
      </c>
      <c r="I8" s="16" t="str">
        <v>Mitarbeiter 4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7">
        <v>0</v>
      </c>
    </row>
    <row r="9" spans="3:16" ht="50.1" customHeight="1" x14ac:dyDescent="0.25">
      <c r="C9" s="15" t="str">
        <v>bdg&lt;ggrg</v>
      </c>
      <c r="D9" s="16" t="str">
        <v>Fertigung</v>
      </c>
      <c r="E9" s="16">
        <v>0</v>
      </c>
      <c r="F9" s="16">
        <v>0</v>
      </c>
      <c r="G9" s="16">
        <v>0</v>
      </c>
      <c r="H9" s="16">
        <v>0</v>
      </c>
      <c r="I9" s="16" t="str">
        <v>Mitarbeiter 4</v>
      </c>
      <c r="J9" s="16">
        <v>0</v>
      </c>
      <c r="K9" s="16">
        <v>0</v>
      </c>
      <c r="L9" s="16">
        <v>0</v>
      </c>
      <c r="M9" s="16">
        <v>0</v>
      </c>
      <c r="N9" s="16" t="str">
        <v>Mitarbeiter 9</v>
      </c>
      <c r="O9" s="16">
        <v>0</v>
      </c>
      <c r="P9" s="17">
        <v>0</v>
      </c>
    </row>
    <row r="10" spans="3:16" ht="50.1" customHeight="1" x14ac:dyDescent="0.25">
      <c r="C10" s="15" t="str">
        <v>fearrr</v>
      </c>
      <c r="D10" s="16" t="str">
        <v>Fertigung</v>
      </c>
      <c r="E10" s="16">
        <v>0</v>
      </c>
      <c r="F10" s="16">
        <v>0</v>
      </c>
      <c r="G10" s="16" t="str">
        <v>Mitarbeiter 2</v>
      </c>
      <c r="H10" s="16">
        <v>0</v>
      </c>
      <c r="I10" s="16" t="str">
        <v>Mitarbeiter 4</v>
      </c>
      <c r="J10" s="16">
        <v>0</v>
      </c>
      <c r="K10" s="16">
        <v>0</v>
      </c>
      <c r="L10" s="16" t="str">
        <v>Mitarbeiter 7</v>
      </c>
      <c r="M10" s="16">
        <v>0</v>
      </c>
      <c r="N10" s="16" t="str">
        <v>Mitarbeiter 9</v>
      </c>
      <c r="O10" s="16">
        <v>0</v>
      </c>
      <c r="P10" s="17">
        <v>0</v>
      </c>
    </row>
    <row r="11" spans="3:16" ht="50.1" customHeight="1" x14ac:dyDescent="0.25">
      <c r="C11" s="18" t="str">
        <v>iadiuza</v>
      </c>
      <c r="D11" s="19" t="str">
        <v>Fertigung</v>
      </c>
      <c r="E11" s="19">
        <v>0</v>
      </c>
      <c r="F11" s="19" t="str">
        <v>Mitarbeiter 1</v>
      </c>
      <c r="G11" s="19" t="str">
        <v>Mitarbeiter 2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20">
        <v>0</v>
      </c>
    </row>
    <row r="12" spans="3:16" ht="50.1" customHeight="1" x14ac:dyDescent="0.25"/>
    <row r="13" spans="3:16" ht="50.1" customHeight="1" x14ac:dyDescent="0.25"/>
    <row r="14" spans="3:16" ht="50.1" customHeight="1" x14ac:dyDescent="0.25"/>
    <row r="15" spans="3:16" ht="50.1" customHeight="1" x14ac:dyDescent="0.25"/>
    <row r="20" ht="9.9499999999999993" customHeight="1" x14ac:dyDescent="0.25"/>
    <row r="22" ht="50.1" customHeight="1" x14ac:dyDescent="0.25"/>
    <row r="23" ht="50.1" customHeight="1" x14ac:dyDescent="0.25"/>
    <row r="24" ht="50.1" customHeight="1" x14ac:dyDescent="0.25"/>
    <row r="25" ht="50.1" customHeight="1" x14ac:dyDescent="0.25"/>
    <row r="26" ht="50.1" customHeight="1" x14ac:dyDescent="0.25"/>
    <row r="27" ht="50.1" customHeight="1" x14ac:dyDescent="0.25"/>
    <row r="28" ht="50.1" customHeight="1" x14ac:dyDescent="0.25"/>
    <row r="29" ht="50.1" customHeight="1" x14ac:dyDescent="0.25"/>
    <row r="30" ht="50.1" customHeight="1" x14ac:dyDescent="0.25"/>
    <row r="31" ht="50.1" customHeight="1" x14ac:dyDescent="0.25"/>
    <row r="36" ht="9.9499999999999993" customHeight="1" x14ac:dyDescent="0.25"/>
    <row r="37" ht="50.1" customHeight="1" x14ac:dyDescent="0.25"/>
    <row r="38" ht="50.1" customHeight="1" x14ac:dyDescent="0.25"/>
    <row r="39" ht="50.1" customHeight="1" x14ac:dyDescent="0.25"/>
    <row r="40" ht="50.1" customHeight="1" x14ac:dyDescent="0.25"/>
    <row r="41" ht="50.1" customHeight="1" x14ac:dyDescent="0.25"/>
    <row r="42" ht="50.1" customHeight="1" x14ac:dyDescent="0.25"/>
    <row r="43" ht="50.1" customHeight="1" x14ac:dyDescent="0.25"/>
    <row r="44" ht="50.1" customHeight="1" x14ac:dyDescent="0.25"/>
    <row r="45" ht="50.1" customHeight="1" x14ac:dyDescent="0.25"/>
    <row r="46" ht="50.1" customHeight="1" x14ac:dyDescent="0.25"/>
    <row r="47" ht="50.1" customHeight="1" x14ac:dyDescent="0.25"/>
    <row r="52" ht="9.9499999999999993" customHeight="1" x14ac:dyDescent="0.25"/>
    <row r="54" ht="50.1" customHeight="1" x14ac:dyDescent="0.25"/>
    <row r="55" ht="50.1" customHeight="1" x14ac:dyDescent="0.25"/>
    <row r="56" ht="50.1" customHeight="1" x14ac:dyDescent="0.25"/>
    <row r="57" ht="50.1" customHeight="1" x14ac:dyDescent="0.25"/>
    <row r="58" ht="50.1" customHeight="1" x14ac:dyDescent="0.25"/>
    <row r="59" ht="50.1" customHeight="1" x14ac:dyDescent="0.25"/>
    <row r="60" ht="50.1" customHeight="1" x14ac:dyDescent="0.25"/>
    <row r="61" ht="50.1" customHeight="1" x14ac:dyDescent="0.25"/>
    <row r="62" ht="50.1" customHeight="1" x14ac:dyDescent="0.25"/>
    <row r="63" ht="50.1" customHeight="1" x14ac:dyDescent="0.25"/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A435-0CEB-4A20-B08D-A12422C5EBB2}">
  <dimension ref="A1:Q53"/>
  <sheetViews>
    <sheetView topLeftCell="A7" zoomScaleNormal="100" workbookViewId="0">
      <selection activeCell="Q25" sqref="Q25"/>
    </sheetView>
  </sheetViews>
  <sheetFormatPr baseColWidth="10" defaultRowHeight="15" x14ac:dyDescent="0.25"/>
  <cols>
    <col min="1" max="1" width="39.42578125" bestFit="1" customWidth="1"/>
    <col min="2" max="2" width="24.42578125" customWidth="1"/>
    <col min="3" max="3" width="27.140625" bestFit="1" customWidth="1"/>
    <col min="4" max="4" width="21.28515625" bestFit="1" customWidth="1"/>
    <col min="5" max="5" width="19.42578125" customWidth="1"/>
    <col min="6" max="6" width="26.28515625" bestFit="1" customWidth="1"/>
    <col min="7" max="7" width="20" bestFit="1" customWidth="1"/>
    <col min="8" max="8" width="21.7109375" customWidth="1"/>
    <col min="9" max="9" width="20.7109375" bestFit="1" customWidth="1"/>
    <col min="10" max="10" width="20.140625" bestFit="1" customWidth="1"/>
    <col min="11" max="11" width="23.42578125" bestFit="1" customWidth="1"/>
    <col min="12" max="12" width="24.28515625" bestFit="1" customWidth="1"/>
    <col min="13" max="13" width="24.140625" bestFit="1" customWidth="1"/>
    <col min="14" max="14" width="23.28515625" bestFit="1" customWidth="1"/>
    <col min="16" max="16" width="19.85546875" bestFit="1" customWidth="1"/>
    <col min="17" max="17" width="15.42578125" customWidth="1"/>
    <col min="23" max="23" width="21.140625" customWidth="1"/>
    <col min="24" max="24" width="25.28515625" customWidth="1"/>
  </cols>
  <sheetData>
    <row r="1" spans="1:17" x14ac:dyDescent="0.25">
      <c r="A1" s="1" t="s">
        <v>11</v>
      </c>
      <c r="B1" s="1" t="s">
        <v>13</v>
      </c>
      <c r="C1" s="6" t="s">
        <v>52</v>
      </c>
      <c r="D1" s="10" t="s">
        <v>53</v>
      </c>
      <c r="E1" s="10" t="s">
        <v>54</v>
      </c>
      <c r="F1" s="10" t="s">
        <v>55</v>
      </c>
      <c r="G1" s="10" t="s">
        <v>56</v>
      </c>
      <c r="H1" s="7" t="s">
        <v>64</v>
      </c>
      <c r="I1" s="10" t="s">
        <v>58</v>
      </c>
      <c r="J1" s="10" t="s">
        <v>59</v>
      </c>
      <c r="K1" s="7" t="s">
        <v>60</v>
      </c>
      <c r="L1" s="10" t="s">
        <v>61</v>
      </c>
      <c r="M1" s="10" t="s">
        <v>62</v>
      </c>
      <c r="N1" s="3" t="s">
        <v>63</v>
      </c>
    </row>
    <row r="2" spans="1:17" x14ac:dyDescent="0.25">
      <c r="A2" s="3" t="s">
        <v>16</v>
      </c>
      <c r="B2" s="7" t="str">
        <f>$P$6</f>
        <v>Fertigung</v>
      </c>
      <c r="C2" s="9"/>
      <c r="D2" s="9"/>
      <c r="E2" s="10"/>
      <c r="F2" s="10"/>
      <c r="G2" s="10" t="s">
        <v>56</v>
      </c>
      <c r="H2" s="10"/>
      <c r="I2" s="10"/>
      <c r="J2" s="10"/>
      <c r="K2" s="10"/>
      <c r="L2" s="10" t="s">
        <v>61</v>
      </c>
      <c r="M2" s="10"/>
      <c r="N2" s="4"/>
    </row>
    <row r="3" spans="1:17" x14ac:dyDescent="0.25">
      <c r="A3" s="3" t="s">
        <v>17</v>
      </c>
      <c r="B3" s="7" t="str">
        <f>$P$7</f>
        <v>ERP</v>
      </c>
      <c r="C3" s="10"/>
      <c r="D3" s="10" t="s">
        <v>53</v>
      </c>
      <c r="E3" s="10" t="s">
        <v>54</v>
      </c>
      <c r="F3" s="10" t="s">
        <v>55</v>
      </c>
      <c r="G3" s="10" t="s">
        <v>56</v>
      </c>
      <c r="H3" s="10"/>
      <c r="I3" s="10"/>
      <c r="J3" s="10"/>
      <c r="K3" s="10"/>
      <c r="L3" s="10" t="s">
        <v>61</v>
      </c>
      <c r="M3" s="10" t="s">
        <v>62</v>
      </c>
      <c r="N3" s="4"/>
    </row>
    <row r="4" spans="1:17" x14ac:dyDescent="0.25">
      <c r="A4" s="3" t="s">
        <v>18</v>
      </c>
      <c r="B4" s="7" t="str">
        <f>$P$8</f>
        <v>Robotik</v>
      </c>
      <c r="C4" s="7"/>
      <c r="D4" s="7"/>
      <c r="E4" s="7"/>
      <c r="F4" s="10" t="s">
        <v>55</v>
      </c>
      <c r="G4" s="7"/>
      <c r="H4" s="7" t="s">
        <v>57</v>
      </c>
      <c r="I4" s="7"/>
      <c r="J4" s="7"/>
      <c r="K4" s="7"/>
      <c r="L4" s="10" t="s">
        <v>61</v>
      </c>
      <c r="M4" s="7"/>
      <c r="N4" s="3"/>
    </row>
    <row r="5" spans="1:17" x14ac:dyDescent="0.25">
      <c r="A5" s="3" t="s">
        <v>19</v>
      </c>
      <c r="B5" s="7" t="str">
        <f>$P$8</f>
        <v>Robotik</v>
      </c>
      <c r="C5" s="6"/>
      <c r="D5" s="6"/>
      <c r="E5" s="10"/>
      <c r="F5" s="10"/>
      <c r="G5" s="10"/>
      <c r="H5" s="10"/>
      <c r="I5" s="10" t="s">
        <v>58</v>
      </c>
      <c r="J5" s="10"/>
      <c r="K5" s="10"/>
      <c r="L5" s="10"/>
      <c r="M5" s="10" t="s">
        <v>62</v>
      </c>
      <c r="N5" s="3" t="s">
        <v>63</v>
      </c>
      <c r="P5" s="2" t="s">
        <v>13</v>
      </c>
      <c r="Q5" s="5" t="s">
        <v>14</v>
      </c>
    </row>
    <row r="6" spans="1:17" x14ac:dyDescent="0.25">
      <c r="A6" s="3" t="s">
        <v>20</v>
      </c>
      <c r="B6" s="7" t="str">
        <f>$P$8</f>
        <v>Robotik</v>
      </c>
      <c r="C6" s="6"/>
      <c r="D6" s="10" t="s">
        <v>53</v>
      </c>
      <c r="E6" s="7"/>
      <c r="F6" s="10" t="s">
        <v>55</v>
      </c>
      <c r="G6" s="10" t="s">
        <v>56</v>
      </c>
      <c r="H6" s="7"/>
      <c r="I6" s="7"/>
      <c r="J6" s="7"/>
      <c r="K6" s="7"/>
      <c r="L6" s="10" t="s">
        <v>61</v>
      </c>
      <c r="M6" s="7"/>
      <c r="N6" s="3" t="s">
        <v>63</v>
      </c>
      <c r="O6">
        <v>6</v>
      </c>
      <c r="P6" s="11" t="s">
        <v>0</v>
      </c>
      <c r="Q6">
        <f>COUNTIFS(B:B,"Fertigung")</f>
        <v>6</v>
      </c>
    </row>
    <row r="7" spans="1:17" x14ac:dyDescent="0.25">
      <c r="A7" s="3" t="s">
        <v>21</v>
      </c>
      <c r="B7" s="7" t="str">
        <f>$P$8</f>
        <v>Robotik</v>
      </c>
      <c r="C7" s="6"/>
      <c r="D7" s="6"/>
      <c r="E7" s="10"/>
      <c r="F7" s="10"/>
      <c r="G7" s="10"/>
      <c r="H7" s="7" t="s">
        <v>57</v>
      </c>
      <c r="I7" s="10"/>
      <c r="J7" s="10"/>
      <c r="K7" s="10"/>
      <c r="L7" s="10" t="s">
        <v>61</v>
      </c>
      <c r="M7" s="10"/>
      <c r="N7" s="3"/>
      <c r="O7">
        <v>7</v>
      </c>
      <c r="P7" s="3" t="s">
        <v>3</v>
      </c>
      <c r="Q7">
        <f>COUNTIFS(B:B,"ERP")</f>
        <v>3</v>
      </c>
    </row>
    <row r="8" spans="1:17" x14ac:dyDescent="0.25">
      <c r="A8" s="3" t="s">
        <v>22</v>
      </c>
      <c r="B8" s="7" t="str">
        <f>$P$8</f>
        <v>Robotik</v>
      </c>
      <c r="C8" s="6"/>
      <c r="D8" s="10" t="s">
        <v>53</v>
      </c>
      <c r="E8" s="7"/>
      <c r="F8" s="10" t="s">
        <v>55</v>
      </c>
      <c r="G8" s="10" t="s">
        <v>56</v>
      </c>
      <c r="H8" s="7" t="s">
        <v>57</v>
      </c>
      <c r="I8" s="7"/>
      <c r="J8" s="7"/>
      <c r="K8" s="7"/>
      <c r="L8" s="10" t="s">
        <v>61</v>
      </c>
      <c r="M8" s="7"/>
      <c r="N8" s="3" t="s">
        <v>63</v>
      </c>
      <c r="O8">
        <v>8</v>
      </c>
      <c r="P8" s="11" t="s">
        <v>1</v>
      </c>
      <c r="Q8">
        <f>COUNTIFS(B:B,"Robotik")</f>
        <v>7</v>
      </c>
    </row>
    <row r="9" spans="1:17" x14ac:dyDescent="0.25">
      <c r="A9" s="3" t="s">
        <v>23</v>
      </c>
      <c r="B9" s="7" t="str">
        <f>$P$9</f>
        <v>IT</v>
      </c>
      <c r="C9" s="6"/>
      <c r="D9" s="6"/>
      <c r="E9" s="10" t="s">
        <v>54</v>
      </c>
      <c r="F9" s="10"/>
      <c r="G9" s="10" t="s">
        <v>56</v>
      </c>
      <c r="H9" s="10"/>
      <c r="I9" s="10"/>
      <c r="J9" s="10"/>
      <c r="K9" s="10"/>
      <c r="L9" s="10"/>
      <c r="M9" s="10"/>
      <c r="N9" s="3"/>
      <c r="O9">
        <v>9</v>
      </c>
      <c r="P9" s="3" t="s">
        <v>2</v>
      </c>
      <c r="Q9">
        <f>COUNTIFS(B:B,"IT")</f>
        <v>1</v>
      </c>
    </row>
    <row r="10" spans="1:17" x14ac:dyDescent="0.25">
      <c r="A10" s="3" t="s">
        <v>24</v>
      </c>
      <c r="B10" s="7" t="str">
        <f>$P$16</f>
        <v>Sicherheit</v>
      </c>
      <c r="C10" s="6"/>
      <c r="D10" s="6"/>
      <c r="E10" s="7"/>
      <c r="F10" s="7"/>
      <c r="G10" s="7"/>
      <c r="H10" s="7"/>
      <c r="I10" s="7"/>
      <c r="J10" s="7"/>
      <c r="K10" s="7"/>
      <c r="L10" s="10" t="s">
        <v>61</v>
      </c>
      <c r="M10" s="10" t="s">
        <v>62</v>
      </c>
      <c r="N10" s="3" t="s">
        <v>63</v>
      </c>
      <c r="O10">
        <v>10</v>
      </c>
      <c r="P10" s="11" t="s">
        <v>4</v>
      </c>
      <c r="Q10">
        <f>COUNTIFS(B:B,"Sonstige")</f>
        <v>6</v>
      </c>
    </row>
    <row r="11" spans="1:17" x14ac:dyDescent="0.25">
      <c r="A11" s="3" t="s">
        <v>25</v>
      </c>
      <c r="B11" s="7" t="str">
        <f>$P$10</f>
        <v>Sonstige</v>
      </c>
      <c r="C11" s="6"/>
      <c r="D11" s="6"/>
      <c r="E11" s="10"/>
      <c r="F11" s="10"/>
      <c r="G11" s="10"/>
      <c r="H11" s="7" t="s">
        <v>57</v>
      </c>
      <c r="I11" s="10"/>
      <c r="J11" s="10" t="s">
        <v>59</v>
      </c>
      <c r="K11" s="10"/>
      <c r="L11" s="10"/>
      <c r="M11" s="10"/>
      <c r="N11" s="3"/>
      <c r="O11">
        <v>11</v>
      </c>
      <c r="P11" s="3" t="s">
        <v>5</v>
      </c>
      <c r="Q11">
        <f>COUNTIFS(B:B,"CAD/PLM")</f>
        <v>6</v>
      </c>
    </row>
    <row r="12" spans="1:17" x14ac:dyDescent="0.25">
      <c r="A12" s="3" t="s">
        <v>26</v>
      </c>
      <c r="B12" s="7" t="str">
        <f>$P$7</f>
        <v>ERP</v>
      </c>
      <c r="C12" s="6"/>
      <c r="D12" s="10" t="s">
        <v>53</v>
      </c>
      <c r="E12" s="10" t="s">
        <v>54</v>
      </c>
      <c r="F12" s="7"/>
      <c r="G12" s="7"/>
      <c r="H12" s="7"/>
      <c r="I12" s="7"/>
      <c r="J12" s="10" t="s">
        <v>59</v>
      </c>
      <c r="K12" s="7"/>
      <c r="L12" s="10" t="s">
        <v>61</v>
      </c>
      <c r="M12" s="10" t="s">
        <v>62</v>
      </c>
      <c r="N12" s="3"/>
      <c r="O12">
        <v>12</v>
      </c>
      <c r="P12" s="11" t="s">
        <v>6</v>
      </c>
      <c r="Q12">
        <f>COUNTIFS(B:B,"PLM")</f>
        <v>1</v>
      </c>
    </row>
    <row r="13" spans="1:17" x14ac:dyDescent="0.25">
      <c r="A13" s="3" t="s">
        <v>27</v>
      </c>
      <c r="B13" s="7" t="str">
        <f>$P$8</f>
        <v>Robotik</v>
      </c>
      <c r="C13" s="6"/>
      <c r="D13" s="6"/>
      <c r="E13" s="10"/>
      <c r="F13" s="10"/>
      <c r="G13" s="10"/>
      <c r="H13" s="10"/>
      <c r="I13" s="10"/>
      <c r="J13" s="10" t="s">
        <v>59</v>
      </c>
      <c r="K13" s="10"/>
      <c r="L13" s="10"/>
      <c r="M13" s="10"/>
      <c r="N13" s="3"/>
      <c r="O13">
        <v>13</v>
      </c>
      <c r="P13" s="3" t="s">
        <v>7</v>
      </c>
      <c r="Q13">
        <f>COUNTIFS(B:B,"Teile")</f>
        <v>3</v>
      </c>
    </row>
    <row r="14" spans="1:17" x14ac:dyDescent="0.25">
      <c r="A14" s="3" t="s">
        <v>28</v>
      </c>
      <c r="B14" s="7" t="str">
        <f>$P$11</f>
        <v>CAD/PLM</v>
      </c>
      <c r="C14" s="6"/>
      <c r="D14" s="6"/>
      <c r="E14" s="7"/>
      <c r="F14" s="10" t="s">
        <v>55</v>
      </c>
      <c r="G14" s="10" t="s">
        <v>56</v>
      </c>
      <c r="H14" s="7" t="s">
        <v>57</v>
      </c>
      <c r="I14" s="7"/>
      <c r="J14" s="7"/>
      <c r="K14" s="7"/>
      <c r="L14" s="7"/>
      <c r="M14" s="7"/>
      <c r="N14" s="3"/>
      <c r="O14">
        <v>14</v>
      </c>
      <c r="P14" s="11" t="s">
        <v>8</v>
      </c>
      <c r="Q14">
        <f>COUNTIFS(B:B,"CAD")</f>
        <v>2</v>
      </c>
    </row>
    <row r="15" spans="1:17" x14ac:dyDescent="0.25">
      <c r="A15" s="3" t="s">
        <v>29</v>
      </c>
      <c r="B15" s="7" t="str">
        <f>$P$13</f>
        <v>Teile</v>
      </c>
      <c r="C15" s="6"/>
      <c r="D15" s="10" t="s">
        <v>53</v>
      </c>
      <c r="E15" s="10"/>
      <c r="F15" s="10"/>
      <c r="G15" s="10"/>
      <c r="H15" s="10"/>
      <c r="I15" s="10"/>
      <c r="J15" s="10"/>
      <c r="K15" s="10"/>
      <c r="L15" s="10" t="s">
        <v>61</v>
      </c>
      <c r="M15" s="10"/>
      <c r="N15" s="3"/>
      <c r="O15">
        <v>15</v>
      </c>
      <c r="P15" s="3" t="s">
        <v>9</v>
      </c>
      <c r="Q15">
        <f>COUNTIFS(B:B,"Marketing")</f>
        <v>1</v>
      </c>
    </row>
    <row r="16" spans="1:17" x14ac:dyDescent="0.25">
      <c r="A16" s="3" t="s">
        <v>30</v>
      </c>
      <c r="B16" s="7" t="str">
        <f>$P$10</f>
        <v>Sonstige</v>
      </c>
      <c r="C16" s="6"/>
      <c r="D16" s="6"/>
      <c r="E16" s="7"/>
      <c r="F16" s="7"/>
      <c r="G16" s="7"/>
      <c r="H16" s="7"/>
      <c r="I16" s="7"/>
      <c r="J16" s="10" t="s">
        <v>59</v>
      </c>
      <c r="K16" s="7" t="s">
        <v>60</v>
      </c>
      <c r="L16" s="7"/>
      <c r="M16" s="7"/>
      <c r="N16" s="3"/>
      <c r="O16">
        <v>16</v>
      </c>
      <c r="P16" s="11" t="s">
        <v>12</v>
      </c>
      <c r="Q16">
        <f>COUNTIFS(B:B,"Sicherheit")</f>
        <v>2</v>
      </c>
    </row>
    <row r="17" spans="1:17" x14ac:dyDescent="0.25">
      <c r="A17" s="3" t="s">
        <v>34</v>
      </c>
      <c r="B17" s="7" t="str">
        <f>$P$14</f>
        <v>CAD</v>
      </c>
      <c r="C17" s="6"/>
      <c r="D17" s="6"/>
      <c r="E17" s="10"/>
      <c r="F17" s="10" t="s">
        <v>55</v>
      </c>
      <c r="G17" s="10" t="s">
        <v>56</v>
      </c>
      <c r="H17" s="10"/>
      <c r="I17" s="10"/>
      <c r="J17" s="10" t="s">
        <v>59</v>
      </c>
      <c r="K17" s="10"/>
      <c r="L17" s="10"/>
      <c r="M17" s="10"/>
      <c r="N17" s="3"/>
    </row>
    <row r="18" spans="1:17" x14ac:dyDescent="0.25">
      <c r="A18" s="3" t="s">
        <v>35</v>
      </c>
      <c r="B18" s="7" t="str">
        <f>$P$10</f>
        <v>Sonstige</v>
      </c>
      <c r="C18" s="6"/>
      <c r="D18" s="6"/>
      <c r="E18" s="7"/>
      <c r="F18" s="7"/>
      <c r="G18" s="7"/>
      <c r="H18" s="7"/>
      <c r="I18" s="7"/>
      <c r="J18" s="10" t="s">
        <v>59</v>
      </c>
      <c r="K18" s="7"/>
      <c r="L18" s="7"/>
      <c r="M18" s="7"/>
      <c r="N18" s="3"/>
      <c r="P18" t="s">
        <v>10</v>
      </c>
      <c r="Q18">
        <f>SUM(Q6:Q17)</f>
        <v>38</v>
      </c>
    </row>
    <row r="19" spans="1:17" x14ac:dyDescent="0.25">
      <c r="A19" s="3" t="s">
        <v>33</v>
      </c>
      <c r="B19" s="7" t="str">
        <f>$P$15</f>
        <v>Marketing</v>
      </c>
      <c r="C19" s="6"/>
      <c r="D19" s="6"/>
      <c r="E19" s="10"/>
      <c r="F19" s="10" t="s">
        <v>55</v>
      </c>
      <c r="G19" s="10"/>
      <c r="H19" s="7" t="s">
        <v>57</v>
      </c>
      <c r="I19" s="10"/>
      <c r="J19" s="10" t="s">
        <v>59</v>
      </c>
      <c r="K19" s="10"/>
      <c r="L19" s="10"/>
      <c r="M19" s="10"/>
      <c r="N19" s="3"/>
    </row>
    <row r="20" spans="1:17" x14ac:dyDescent="0.25">
      <c r="A20" s="3" t="s">
        <v>32</v>
      </c>
      <c r="B20" s="7" t="str">
        <f>$P$6</f>
        <v>Fertigung</v>
      </c>
      <c r="C20" s="6"/>
      <c r="D20" s="6"/>
      <c r="E20" s="7"/>
      <c r="F20" s="7"/>
      <c r="G20" s="10" t="s">
        <v>56</v>
      </c>
      <c r="H20" s="7"/>
      <c r="I20" s="7"/>
      <c r="J20" s="7"/>
      <c r="K20" s="7"/>
      <c r="L20" s="10" t="s">
        <v>61</v>
      </c>
      <c r="M20" s="7"/>
      <c r="N20" s="3"/>
    </row>
    <row r="21" spans="1:17" x14ac:dyDescent="0.25">
      <c r="A21" s="3" t="s">
        <v>33</v>
      </c>
      <c r="B21" s="7" t="str">
        <f>$P$10</f>
        <v>Sonstige</v>
      </c>
      <c r="C21" s="6"/>
      <c r="D21" s="10" t="s">
        <v>53</v>
      </c>
      <c r="E21" s="10"/>
      <c r="F21" s="10"/>
      <c r="G21" s="10"/>
      <c r="H21" s="10"/>
      <c r="I21" s="10"/>
      <c r="J21" s="10" t="s">
        <v>59</v>
      </c>
      <c r="K21" s="10"/>
      <c r="L21" s="10"/>
      <c r="M21" s="10"/>
      <c r="N21" s="3"/>
    </row>
    <row r="22" spans="1:17" x14ac:dyDescent="0.25">
      <c r="A22" s="3" t="s">
        <v>31</v>
      </c>
      <c r="B22" s="7" t="str">
        <f>$P$10</f>
        <v>Sonstige</v>
      </c>
      <c r="C22" s="6"/>
      <c r="D22" s="6"/>
      <c r="E22" s="10" t="s">
        <v>54</v>
      </c>
      <c r="F22" s="7"/>
      <c r="G22" s="7"/>
      <c r="H22" s="7"/>
      <c r="I22" s="7"/>
      <c r="J22" s="10" t="s">
        <v>59</v>
      </c>
      <c r="K22" s="7"/>
      <c r="L22" s="7"/>
      <c r="M22" s="10" t="s">
        <v>62</v>
      </c>
      <c r="N22" s="3" t="s">
        <v>63</v>
      </c>
    </row>
    <row r="23" spans="1:17" x14ac:dyDescent="0.25">
      <c r="A23" s="3" t="s">
        <v>36</v>
      </c>
      <c r="B23" s="7" t="str">
        <f>$P$14</f>
        <v>CAD</v>
      </c>
      <c r="C23" s="6"/>
      <c r="D23" s="6"/>
      <c r="E23" s="10"/>
      <c r="F23" s="10" t="s">
        <v>55</v>
      </c>
      <c r="G23" s="10"/>
      <c r="H23" s="10"/>
      <c r="I23" s="10"/>
      <c r="J23" s="10" t="s">
        <v>59</v>
      </c>
      <c r="K23" s="10"/>
      <c r="L23" s="10"/>
      <c r="M23" s="10"/>
      <c r="N23" s="3"/>
    </row>
    <row r="24" spans="1:17" x14ac:dyDescent="0.25">
      <c r="A24" s="3" t="s">
        <v>37</v>
      </c>
      <c r="B24" s="7" t="str">
        <f>$P$8</f>
        <v>Robotik</v>
      </c>
      <c r="C24" s="6"/>
      <c r="D24" s="6"/>
      <c r="E24" s="7"/>
      <c r="F24" s="10" t="s">
        <v>55</v>
      </c>
      <c r="G24" s="10" t="s">
        <v>56</v>
      </c>
      <c r="H24" s="7"/>
      <c r="I24" s="7"/>
      <c r="J24" s="10" t="s">
        <v>59</v>
      </c>
      <c r="K24" s="7"/>
      <c r="L24" s="7"/>
      <c r="M24" s="7"/>
      <c r="N24" s="3"/>
    </row>
    <row r="25" spans="1:17" x14ac:dyDescent="0.25">
      <c r="A25" s="3" t="s">
        <v>38</v>
      </c>
      <c r="B25" s="7" t="str">
        <f>$P$11</f>
        <v>CAD/PLM</v>
      </c>
      <c r="C25" s="6"/>
      <c r="D25" s="6"/>
      <c r="E25" s="10"/>
      <c r="F25" s="10" t="s">
        <v>55</v>
      </c>
      <c r="G25" s="10" t="s">
        <v>56</v>
      </c>
      <c r="H25" s="10"/>
      <c r="I25" s="10"/>
      <c r="J25" s="10"/>
      <c r="K25" s="10"/>
      <c r="L25" s="10" t="s">
        <v>61</v>
      </c>
      <c r="M25" s="10"/>
      <c r="N25" s="3"/>
    </row>
    <row r="26" spans="1:17" x14ac:dyDescent="0.25">
      <c r="A26" s="3" t="s">
        <v>39</v>
      </c>
      <c r="B26" s="7" t="str">
        <f>$P$11</f>
        <v>CAD/PLM</v>
      </c>
      <c r="C26" s="6"/>
      <c r="D26" s="10" t="s">
        <v>53</v>
      </c>
      <c r="E26" s="7"/>
      <c r="F26" s="10" t="s">
        <v>55</v>
      </c>
      <c r="G26" s="10" t="s">
        <v>56</v>
      </c>
      <c r="H26" s="7"/>
      <c r="I26" s="7"/>
      <c r="J26" s="7"/>
      <c r="K26" s="7"/>
      <c r="L26" s="7"/>
      <c r="M26" s="7"/>
      <c r="N26" s="3"/>
    </row>
    <row r="27" spans="1:17" x14ac:dyDescent="0.25">
      <c r="A27" s="3" t="s">
        <v>40</v>
      </c>
      <c r="B27" s="7" t="str">
        <f>$P$11</f>
        <v>CAD/PLM</v>
      </c>
      <c r="C27" s="6"/>
      <c r="D27" s="10" t="s">
        <v>53</v>
      </c>
      <c r="E27" s="10"/>
      <c r="F27" s="10" t="s">
        <v>55</v>
      </c>
      <c r="G27" s="10" t="s">
        <v>56</v>
      </c>
      <c r="H27" s="10"/>
      <c r="I27" s="10"/>
      <c r="J27" s="10"/>
      <c r="K27" s="10"/>
      <c r="L27" s="10"/>
      <c r="M27" s="10"/>
      <c r="N27" s="3"/>
    </row>
    <row r="28" spans="1:17" x14ac:dyDescent="0.25">
      <c r="A28" s="3" t="s">
        <v>41</v>
      </c>
      <c r="B28" s="7" t="str">
        <f>$P$11</f>
        <v>CAD/PLM</v>
      </c>
      <c r="C28" s="6"/>
      <c r="D28" s="10" t="s">
        <v>53</v>
      </c>
      <c r="E28" s="7"/>
      <c r="F28" s="10" t="s">
        <v>55</v>
      </c>
      <c r="G28" s="10" t="s">
        <v>56</v>
      </c>
      <c r="H28" s="7"/>
      <c r="I28" s="7"/>
      <c r="J28" s="7"/>
      <c r="K28" s="7"/>
      <c r="L28" s="7"/>
      <c r="M28" s="7"/>
      <c r="N28" s="3"/>
    </row>
    <row r="29" spans="1:17" x14ac:dyDescent="0.25">
      <c r="A29" s="3" t="s">
        <v>42</v>
      </c>
      <c r="B29" s="7" t="str">
        <f>$P$13</f>
        <v>Teile</v>
      </c>
      <c r="C29" s="6"/>
      <c r="D29" s="10" t="s">
        <v>53</v>
      </c>
      <c r="E29" s="10"/>
      <c r="F29" s="10"/>
      <c r="G29" s="10"/>
      <c r="H29" s="10"/>
      <c r="I29" s="10"/>
      <c r="J29" s="10" t="s">
        <v>59</v>
      </c>
      <c r="K29" s="10"/>
      <c r="L29" s="10"/>
      <c r="M29" s="10"/>
      <c r="N29" s="3"/>
    </row>
    <row r="30" spans="1:17" x14ac:dyDescent="0.25">
      <c r="A30" s="3" t="s">
        <v>43</v>
      </c>
      <c r="B30" s="7" t="str">
        <f>$P$6</f>
        <v>Fertigung</v>
      </c>
      <c r="C30" s="6"/>
      <c r="D30" s="6"/>
      <c r="E30" s="10" t="s">
        <v>54</v>
      </c>
      <c r="F30" s="7"/>
      <c r="G30" s="10" t="s">
        <v>56</v>
      </c>
      <c r="H30" s="7"/>
      <c r="I30" s="7"/>
      <c r="J30" s="7"/>
      <c r="K30" s="7"/>
      <c r="L30" s="7"/>
      <c r="M30" s="7"/>
      <c r="N30" s="3"/>
    </row>
    <row r="31" spans="1:17" x14ac:dyDescent="0.25">
      <c r="A31" s="3" t="s">
        <v>44</v>
      </c>
      <c r="B31" s="7" t="str">
        <f>$P$16</f>
        <v>Sicherheit</v>
      </c>
      <c r="C31" s="6"/>
      <c r="D31" s="6"/>
      <c r="E31" s="10"/>
      <c r="F31" s="10"/>
      <c r="G31" s="10"/>
      <c r="H31" s="10"/>
      <c r="I31" s="10"/>
      <c r="J31" s="10" t="s">
        <v>59</v>
      </c>
      <c r="K31" s="10"/>
      <c r="L31" s="10"/>
      <c r="M31" s="10"/>
      <c r="N31" s="3"/>
    </row>
    <row r="32" spans="1:17" x14ac:dyDescent="0.25">
      <c r="A32" s="3" t="s">
        <v>45</v>
      </c>
      <c r="B32" s="7" t="str">
        <f>$P$7</f>
        <v>ERP</v>
      </c>
      <c r="C32" s="6"/>
      <c r="D32" s="6"/>
      <c r="E32" s="10" t="s">
        <v>54</v>
      </c>
      <c r="F32" s="10" t="s">
        <v>55</v>
      </c>
      <c r="G32" s="10" t="s">
        <v>56</v>
      </c>
      <c r="H32" s="7"/>
      <c r="I32" s="7"/>
      <c r="J32" s="10" t="s">
        <v>59</v>
      </c>
      <c r="K32" s="7"/>
      <c r="L32" s="7"/>
      <c r="M32" s="7"/>
      <c r="N32" s="3"/>
    </row>
    <row r="33" spans="1:14" x14ac:dyDescent="0.25">
      <c r="A33" s="3" t="s">
        <v>46</v>
      </c>
      <c r="B33" s="7" t="str">
        <f>$P$12</f>
        <v>PLM</v>
      </c>
      <c r="C33" s="6"/>
      <c r="D33" s="6"/>
      <c r="E33" s="10" t="s">
        <v>54</v>
      </c>
      <c r="F33" s="10"/>
      <c r="G33" s="10" t="s">
        <v>56</v>
      </c>
      <c r="H33" s="10"/>
      <c r="I33" s="10"/>
      <c r="J33" s="10"/>
      <c r="K33" s="10"/>
      <c r="L33" s="10" t="s">
        <v>61</v>
      </c>
      <c r="M33" s="10"/>
      <c r="N33" s="3"/>
    </row>
    <row r="34" spans="1:14" x14ac:dyDescent="0.25">
      <c r="A34" s="3" t="s">
        <v>47</v>
      </c>
      <c r="B34" s="7" t="str">
        <f>$P$13</f>
        <v>Teile</v>
      </c>
      <c r="C34" s="6"/>
      <c r="D34" s="10" t="s">
        <v>53</v>
      </c>
      <c r="E34" s="7"/>
      <c r="F34" s="7"/>
      <c r="G34" s="7"/>
      <c r="H34" s="7"/>
      <c r="I34" s="7"/>
      <c r="J34" s="7"/>
      <c r="K34" s="7"/>
      <c r="L34" s="7"/>
      <c r="M34" s="7"/>
      <c r="N34" s="3"/>
    </row>
    <row r="35" spans="1:14" x14ac:dyDescent="0.25">
      <c r="A35" s="3" t="s">
        <v>48</v>
      </c>
      <c r="B35" s="6" t="str">
        <f>$P$6</f>
        <v>Fertigung</v>
      </c>
      <c r="C35" s="6"/>
      <c r="D35" s="6"/>
      <c r="E35" s="10"/>
      <c r="F35" s="10"/>
      <c r="G35" s="10" t="s">
        <v>56</v>
      </c>
      <c r="H35" s="10"/>
      <c r="I35" s="10"/>
      <c r="J35" s="10"/>
      <c r="K35" s="10"/>
      <c r="L35" s="10" t="s">
        <v>61</v>
      </c>
      <c r="M35" s="10"/>
      <c r="N35" s="3"/>
    </row>
    <row r="36" spans="1:14" x14ac:dyDescent="0.25">
      <c r="A36" s="3" t="s">
        <v>49</v>
      </c>
      <c r="B36" s="7" t="str">
        <f>$P$11</f>
        <v>CAD/PLM</v>
      </c>
      <c r="C36" s="6" t="s">
        <v>52</v>
      </c>
      <c r="D36" s="10" t="s">
        <v>53</v>
      </c>
      <c r="E36" s="10" t="s">
        <v>54</v>
      </c>
      <c r="F36" s="10" t="s">
        <v>55</v>
      </c>
      <c r="G36" s="10" t="s">
        <v>56</v>
      </c>
      <c r="H36" s="7" t="s">
        <v>57</v>
      </c>
      <c r="I36" s="7"/>
      <c r="J36" s="7"/>
      <c r="K36" s="7"/>
      <c r="L36" s="10" t="s">
        <v>61</v>
      </c>
      <c r="M36" s="7"/>
      <c r="N36" s="3" t="s">
        <v>63</v>
      </c>
    </row>
    <row r="37" spans="1:14" x14ac:dyDescent="0.25">
      <c r="A37" s="3" t="s">
        <v>50</v>
      </c>
      <c r="B37" s="7" t="str">
        <f>$P$10</f>
        <v>Sonstige</v>
      </c>
      <c r="C37" s="6"/>
      <c r="D37" s="6"/>
      <c r="E37" s="7"/>
      <c r="F37" s="10" t="s">
        <v>55</v>
      </c>
      <c r="G37" s="10" t="s">
        <v>56</v>
      </c>
      <c r="H37" s="7"/>
      <c r="I37" s="7"/>
      <c r="J37" s="10" t="s">
        <v>59</v>
      </c>
      <c r="K37" s="7"/>
      <c r="L37" s="7"/>
      <c r="M37" s="3"/>
      <c r="N37" s="3"/>
    </row>
    <row r="38" spans="1:14" x14ac:dyDescent="0.25">
      <c r="A38" s="3" t="s">
        <v>51</v>
      </c>
      <c r="B38" s="7" t="str">
        <f>$P$6</f>
        <v>Fertigung</v>
      </c>
      <c r="C38" s="6"/>
      <c r="D38" s="6"/>
      <c r="E38" s="10" t="s">
        <v>54</v>
      </c>
      <c r="F38" s="7"/>
      <c r="G38" s="10" t="s">
        <v>56</v>
      </c>
      <c r="H38" s="7"/>
      <c r="I38" s="7"/>
      <c r="J38" s="10" t="s">
        <v>59</v>
      </c>
      <c r="K38" s="7"/>
      <c r="L38" s="10" t="s">
        <v>61</v>
      </c>
      <c r="M38" s="7"/>
      <c r="N38" s="3"/>
    </row>
    <row r="39" spans="1:14" x14ac:dyDescent="0.25">
      <c r="A39" s="3" t="s">
        <v>15</v>
      </c>
      <c r="B39" s="7" t="str">
        <f>$P$6</f>
        <v>Fertigung</v>
      </c>
      <c r="C39" s="6"/>
      <c r="D39" s="10" t="s">
        <v>53</v>
      </c>
      <c r="E39" s="10" t="s">
        <v>54</v>
      </c>
      <c r="F39" s="6"/>
      <c r="G39" s="6"/>
      <c r="H39" s="6"/>
      <c r="I39" s="6"/>
      <c r="J39" s="6"/>
      <c r="K39" s="6"/>
      <c r="L39" s="6"/>
      <c r="M39" s="6"/>
      <c r="N39" s="6"/>
    </row>
    <row r="40" spans="1:14" x14ac:dyDescent="0.25">
      <c r="A40" s="3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 spans="1:14" x14ac:dyDescent="0.25">
      <c r="A41" s="3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</row>
    <row r="42" spans="1:14" x14ac:dyDescent="0.25">
      <c r="A42" s="3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 spans="1:14" x14ac:dyDescent="0.25">
      <c r="A43" s="3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</row>
    <row r="44" spans="1:14" x14ac:dyDescent="0.25">
      <c r="A44" s="3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 spans="1:14" x14ac:dyDescent="0.25">
      <c r="A45" s="3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x14ac:dyDescent="0.25">
      <c r="A46" s="3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 spans="1:14" x14ac:dyDescent="0.25">
      <c r="A47" s="3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</row>
    <row r="48" spans="1:14" x14ac:dyDescent="0.25">
      <c r="A48" s="3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 spans="1:14" x14ac:dyDescent="0.25">
      <c r="A49" s="3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</row>
    <row r="50" spans="1:14" x14ac:dyDescent="0.25">
      <c r="A50" s="3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 spans="1:14" x14ac:dyDescent="0.25">
      <c r="A51" s="3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</row>
    <row r="52" spans="1:14" x14ac:dyDescent="0.25">
      <c r="A52" s="3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 spans="1:14" x14ac:dyDescent="0.25">
      <c r="A53" s="4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</row>
  </sheetData>
  <dataConsolidate topLabels="1">
    <dataRefs count="1">
      <dataRef name="$C:$C;$B:$B"/>
    </dataRefs>
  </dataConsolidate>
  <phoneticPr fontId="3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B54092-B721-498E-99E7-8AF446C17E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Übersicht</vt:lpstr>
      <vt:lpstr>Alle 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Loeffler</dc:creator>
  <cp:lastModifiedBy>Paul Loeffler</cp:lastModifiedBy>
  <dcterms:created xsi:type="dcterms:W3CDTF">2022-08-25T12:35:42Z</dcterms:created>
  <dcterms:modified xsi:type="dcterms:W3CDTF">2022-08-31T15:26:23Z</dcterms:modified>
</cp:coreProperties>
</file>