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13_ncr:1_{C5735C67-3C04-45E2-A92A-5F3D2D6E262F}" xr6:coauthVersionLast="47" xr6:coauthVersionMax="47" xr10:uidLastSave="{00000000-0000-0000-0000-000000000000}"/>
  <bookViews>
    <workbookView xWindow="-120" yWindow="-120" windowWidth="51840" windowHeight="21240" xr2:uid="{00000000-000D-0000-FFFF-FFFF00000000}"/>
  </bookViews>
  <sheets>
    <sheet name="Tabelle1"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C17" i="1" l="1"/>
  <c r="C8" i="1"/>
  <c r="C22" i="1" l="1"/>
  <c r="C24" i="1" l="1"/>
  <c r="C23" i="1"/>
  <c r="C60" i="1" s="1"/>
  <c r="C61" i="1" s="1"/>
  <c r="D56" i="1" l="1"/>
  <c r="C52" i="1"/>
  <c r="C53" i="1" s="1"/>
  <c r="C35" i="1"/>
  <c r="C34" i="1"/>
  <c r="C48" i="1"/>
  <c r="C39" i="1"/>
  <c r="C45" i="1" s="1"/>
  <c r="C40" i="1"/>
  <c r="C44" i="1" s="1"/>
  <c r="C29" i="1"/>
  <c r="C30" i="1"/>
  <c r="D57" i="1" l="1"/>
  <c r="C56" i="1"/>
  <c r="C57" i="1" s="1"/>
</calcChain>
</file>

<file path=xl/sharedStrings.xml><?xml version="1.0" encoding="utf-8"?>
<sst xmlns="http://schemas.openxmlformats.org/spreadsheetml/2006/main" count="87" uniqueCount="67">
  <si>
    <t>Gewichtsverteilung %:</t>
  </si>
  <si>
    <t>Werte eintragen</t>
  </si>
  <si>
    <t>Vorne:</t>
  </si>
  <si>
    <t>Zwischenwerte</t>
  </si>
  <si>
    <t>Hinten:</t>
  </si>
  <si>
    <t>Ergebnis</t>
  </si>
  <si>
    <t>Federn</t>
  </si>
  <si>
    <t>Federn Min:</t>
  </si>
  <si>
    <t>Federn Max:</t>
  </si>
  <si>
    <t>Federwert:</t>
  </si>
  <si>
    <t xml:space="preserve">Stabisilatoren </t>
  </si>
  <si>
    <t>Dämpfer Zugstufe</t>
  </si>
  <si>
    <t>Dämpfer Druckstufe</t>
  </si>
  <si>
    <t>Gesamtgewicht</t>
  </si>
  <si>
    <t>Abtrieb vorne</t>
  </si>
  <si>
    <t>Abtrieb hinten</t>
  </si>
  <si>
    <t>Vorne%</t>
  </si>
  <si>
    <t>Hinten%</t>
  </si>
  <si>
    <t>Anmerkungen</t>
  </si>
  <si>
    <t>Legende</t>
  </si>
  <si>
    <t xml:space="preserve">Mit dem Abtrieb kannst du die Gewichtsverteilung bei hohen Geschwindigkeiten beeinflussen. </t>
  </si>
  <si>
    <t>Den Regler bei Federn vorne einmal ganz nach links (weich) im Tuningfenster</t>
  </si>
  <si>
    <t>Den Regler bei Federn hinten einmal ganz nach rechts (hart) im Tuningfenster</t>
  </si>
  <si>
    <t>Gewicht in KG</t>
  </si>
  <si>
    <t>Willst du, dass deine Abstimmung Hecklastiger wird, reduziere die vordere Gewichtsverteilung und umgekehrt.</t>
  </si>
  <si>
    <t>Erhöhter Abtrieb vorne führt zu mehr Grip in schnellen Kurvenfahrten auf der Vorderachse und weniger untersteuern.</t>
  </si>
  <si>
    <t>Erhöhter Abtrieb hinten führt zu mehr Grip in schnellen Kurvenfahrten auf der Hinterachse und weniger übersteuern.</t>
  </si>
  <si>
    <t>Zusätzlich erhöht der Anpressdruck das Gewicht des Wagens, weshalb dieser auch die Federhärte beeinflusst.</t>
  </si>
  <si>
    <t>Bei härteren Dämpferwerten erhöhst du die Reaktion auf Lenkbewegungen deines Wagens.</t>
  </si>
  <si>
    <r>
      <rPr>
        <b/>
        <sz val="11"/>
        <color theme="1"/>
        <rFont val="Calibri"/>
        <family val="2"/>
        <scheme val="minor"/>
      </rPr>
      <t>Ausrichtung, Radsturz</t>
    </r>
    <r>
      <rPr>
        <sz val="11"/>
        <color theme="1"/>
        <rFont val="Calibri"/>
        <family val="2"/>
        <scheme val="minor"/>
      </rPr>
      <t>: Über die Telemetrie einstellen, so das immer Reserve im Minusbereich vorhanden ist (-0,1° bis -0,3°). Wenn man es etwas hecklastiger haben möchte, kann man auch den hinteren Sturz so anpassen, das er etwas in den Plusbereich bei Kurvenfahrten fällt.</t>
    </r>
  </si>
  <si>
    <t>(Kommastellen sind auch möglich)</t>
  </si>
  <si>
    <r>
      <rPr>
        <b/>
        <sz val="11"/>
        <color theme="1"/>
        <rFont val="Calibri"/>
        <family val="2"/>
        <scheme val="minor"/>
      </rPr>
      <t>Upgrade Tip</t>
    </r>
    <r>
      <rPr>
        <sz val="11"/>
        <color theme="1"/>
        <rFont val="Calibri"/>
        <family val="2"/>
        <scheme val="minor"/>
      </rPr>
      <t>: Nichts funktioniert in Forza besser, um das Bremsen und Untersteuern zu verbessern als die vordere Reifenbreite zu erhöhen, daher kann es sich lohnen, nur die vorderen Reifen breiter zu machen und die hinteren so zu lassen wie sie sind.</t>
    </r>
  </si>
  <si>
    <r>
      <rPr>
        <b/>
        <sz val="11"/>
        <color theme="1"/>
        <rFont val="Calibri"/>
        <family val="2"/>
        <scheme val="minor"/>
      </rPr>
      <t>Ausrichtung, Spur</t>
    </r>
    <r>
      <rPr>
        <sz val="11"/>
        <color theme="1"/>
        <rFont val="Calibri"/>
        <family val="2"/>
        <scheme val="minor"/>
      </rPr>
      <t xml:space="preserve">: Um die Rotation um den Wagenmittelpunkt zu erhöhen, Vorteil bei langsamen Kurven, da sich der Wagen mehr eindreht. </t>
    </r>
    <r>
      <rPr>
        <b/>
        <sz val="11"/>
        <color theme="1"/>
        <rFont val="Calibri"/>
        <family val="2"/>
        <scheme val="minor"/>
      </rPr>
      <t>Empfehlung</t>
    </r>
    <r>
      <rPr>
        <sz val="11"/>
        <color theme="1"/>
        <rFont val="Calibri"/>
        <family val="2"/>
        <scheme val="minor"/>
      </rPr>
      <t>: Für vorne und hinten immer in den positiven Bereich und hinten immer das doppelte wie vorne. Z.B.: 0.0/+0.1 oder +0.2/+0.4 .....</t>
    </r>
  </si>
  <si>
    <r>
      <rPr>
        <b/>
        <i/>
        <sz val="14"/>
        <color theme="4"/>
        <rFont val="Calibri"/>
        <family val="2"/>
        <scheme val="minor"/>
      </rPr>
      <t>Computer</t>
    </r>
    <r>
      <rPr>
        <b/>
        <i/>
        <sz val="14"/>
        <color theme="5"/>
        <rFont val="Calibri"/>
        <family val="2"/>
        <scheme val="minor"/>
      </rPr>
      <t xml:space="preserve">Base </t>
    </r>
    <r>
      <rPr>
        <b/>
        <i/>
        <sz val="14"/>
        <color theme="1"/>
        <rFont val="Calibri"/>
        <family val="2"/>
        <scheme val="minor"/>
      </rPr>
      <t>Simple Forza Suspension Calculator for Forza Horizon 5</t>
    </r>
  </si>
  <si>
    <t>Härte +-%:</t>
  </si>
  <si>
    <t>Verhältnis +-% vorne</t>
  </si>
  <si>
    <t>Bremse</t>
  </si>
  <si>
    <r>
      <rPr>
        <b/>
        <sz val="11"/>
        <color theme="1"/>
        <rFont val="Calibri"/>
        <family val="2"/>
        <scheme val="minor"/>
      </rPr>
      <t>Federn, Fahrwerkshöhe</t>
    </r>
    <r>
      <rPr>
        <sz val="11"/>
        <color theme="1"/>
        <rFont val="Calibri"/>
        <family val="2"/>
        <scheme val="minor"/>
      </rPr>
      <t xml:space="preserve">: Über die Telemetrie, so wählen das der lila Balken bei schnellen Kurvenfahrten ohne Bodenwellen nie oben anschlägt. </t>
    </r>
    <r>
      <rPr>
        <b/>
        <sz val="11"/>
        <color theme="1"/>
        <rFont val="Calibri"/>
        <family val="2"/>
        <scheme val="minor"/>
      </rPr>
      <t>Empfehlung</t>
    </r>
    <r>
      <rPr>
        <sz val="11"/>
        <color theme="1"/>
        <rFont val="Calibri"/>
        <family val="2"/>
        <scheme val="minor"/>
      </rPr>
      <t>: Vorne einen Klick höher wie hinten.</t>
    </r>
  </si>
  <si>
    <t>Aerodynamik</t>
  </si>
  <si>
    <t>Verteilung</t>
  </si>
  <si>
    <t>Du kannst die Verteilung der Stabilisatoren noch über den +-% Wert nachträglich verschieben. Und somit untersteuern und übersteuern in schnellen Kurven beeinflussen.</t>
  </si>
  <si>
    <t>Forza ermittelt immer automatisch anhand des Fahrzeuggewichts die minimalen und maximalen Federkraft. Solltest du also nachträglich noch etwas am Gewicht verändern, musst du die Werte hier erneut eintragen.</t>
  </si>
  <si>
    <t>Reifen</t>
  </si>
  <si>
    <t>Breite vorne</t>
  </si>
  <si>
    <t>Breite hinten</t>
  </si>
  <si>
    <t>Du kannst die Stabilisatoren noch über den +-% Wert nachträglich härter oder weicher machen. z.B. 7, wären 7% härter oder -3, wären 3% weicher</t>
  </si>
  <si>
    <t>Du kannst die Federn noch über den +-% Wert nachträglich härter oder weicher machen. z.B. 7, wären 7% härter oder -3, wären 3% weicher</t>
  </si>
  <si>
    <t>Du kannst die Dämpfer noch über den +-% Wert nachträglich härter oder weicher machen. z.B. 7, wären 7% härter oder -3, wären 3% weicher</t>
  </si>
  <si>
    <t>v. 1.0 BETA by 9t3ndo</t>
  </si>
  <si>
    <t>Vorne</t>
  </si>
  <si>
    <t>Hinten</t>
  </si>
  <si>
    <t>Beschleunigung</t>
  </si>
  <si>
    <t>Verzögerung</t>
  </si>
  <si>
    <r>
      <t xml:space="preserve">Differenzial </t>
    </r>
    <r>
      <rPr>
        <b/>
        <sz val="11"/>
        <color theme="5"/>
        <rFont val="Calibri"/>
        <family val="2"/>
        <scheme val="minor"/>
      </rPr>
      <t>FWD</t>
    </r>
  </si>
  <si>
    <r>
      <t xml:space="preserve">Differenzial </t>
    </r>
    <r>
      <rPr>
        <b/>
        <sz val="11"/>
        <color theme="5"/>
        <rFont val="Calibri"/>
        <family val="2"/>
        <scheme val="minor"/>
      </rPr>
      <t>AWD</t>
    </r>
  </si>
  <si>
    <r>
      <t xml:space="preserve">Differenzial </t>
    </r>
    <r>
      <rPr>
        <b/>
        <sz val="11"/>
        <color theme="5"/>
        <rFont val="Calibri"/>
        <family val="2"/>
        <scheme val="minor"/>
      </rPr>
      <t>RWD</t>
    </r>
  </si>
  <si>
    <t>Druck</t>
  </si>
  <si>
    <t>!WIP!</t>
  </si>
  <si>
    <t>107% - 116%</t>
  </si>
  <si>
    <t>Das Breitenverhältnis der Reifen von vorne zu hinten nimmt Einfluss auf die Verteilung der Stabilisatoren, Bremsbalance und Differenzial.</t>
  </si>
  <si>
    <t>Die Reifenbreite findest du bei "Individuelles Upgrade" und "Reifen und Felgen" - "Reifenbreite Vorne" - Die Breite ist die erste Zahl des Upgradenamen (Name des Upgrades z.B. "215/30R 19")</t>
  </si>
  <si>
    <t>Die Reifenbreite findest du bei "Individuelles Upgrade" und "Reifen und Felgen" - "Reifenbreite Hinten"  - Die Breite ist die erste Zahl des Upgradenamen (Name des Upgrades z.B. "235/30R 19")</t>
  </si>
  <si>
    <t>Die Werte kannst du dir bei "Meine Autos" anzeigen lassen indem du mit dem rechten Analogstick nach rechts drückst oder am PC "L" drücken.</t>
  </si>
  <si>
    <t>Fahrwerkshöhe - 6 Klicks von links bei den meisten Autos, ansonsten die Anmerkungen am Ende beachten</t>
  </si>
  <si>
    <t>Für Front-Antrieb</t>
  </si>
  <si>
    <t>Für Allrad-Antrieb</t>
  </si>
  <si>
    <t>Für Heck-Antrieb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</si>
</sst>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1"/>
      <color theme="1"/>
      <name val="Calibri"/>
      <family val="2"/>
      <scheme val="minor"/>
    </font>
    <font>
      <sz val="11"/>
      <color rgb="FF444444"/>
      <name val="Calibri"/>
      <family val="2"/>
      <charset val="1"/>
    </font>
    <font>
      <b/>
      <sz val="11"/>
      <color theme="1"/>
      <name val="Calibri"/>
      <family val="2"/>
      <scheme val="minor"/>
    </font>
    <font>
      <b/>
      <i/>
      <sz val="11"/>
      <color theme="1"/>
      <name val="Calibri"/>
      <family val="2"/>
      <scheme val="minor"/>
    </font>
    <font>
      <b/>
      <i/>
      <sz val="14"/>
      <color theme="1"/>
      <name val="Calibri"/>
      <family val="2"/>
      <scheme val="minor"/>
    </font>
    <font>
      <b/>
      <i/>
      <sz val="9"/>
      <color theme="1"/>
      <name val="Calibri"/>
      <family val="2"/>
      <scheme val="minor"/>
    </font>
    <font>
      <b/>
      <i/>
      <sz val="14"/>
      <color theme="4"/>
      <name val="Calibri"/>
      <family val="2"/>
      <scheme val="minor"/>
    </font>
    <font>
      <b/>
      <i/>
      <sz val="14"/>
      <color theme="5"/>
      <name val="Calibri"/>
      <family val="2"/>
      <scheme val="minor"/>
    </font>
    <font>
      <b/>
      <sz val="11"/>
      <color theme="5"/>
      <name val="Calibri"/>
      <family val="2"/>
      <scheme val="minor"/>
    </font>
  </fonts>
  <fills count="10">
    <fill>
      <patternFill patternType="none"/>
    </fill>
    <fill>
      <patternFill patternType="gray125"/>
    </fill>
    <fill>
      <patternFill patternType="solid">
        <fgColor rgb="FFD9E1F2"/>
        <bgColor indexed="64"/>
      </patternFill>
    </fill>
    <fill>
      <patternFill patternType="solid">
        <fgColor rgb="FFE2EFDA"/>
        <bgColor indexed="64"/>
      </patternFill>
    </fill>
    <fill>
      <patternFill patternType="solid">
        <fgColor rgb="FFD0CECE"/>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bgColor indexed="64"/>
      </patternFill>
    </fill>
  </fills>
  <borders count="35">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thin">
        <color rgb="FF000000"/>
      </right>
      <top/>
      <bottom style="thin">
        <color rgb="FF000000"/>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diagonal/>
    </border>
    <border>
      <left style="thin">
        <color rgb="FF000000"/>
      </left>
      <right style="medium">
        <color indexed="64"/>
      </right>
      <top style="medium">
        <color indexed="64"/>
      </top>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60">
    <xf numFmtId="0" fontId="0" fillId="0" borderId="0" xfId="0"/>
    <xf numFmtId="0" fontId="0" fillId="0" borderId="1" xfId="0" applyBorder="1"/>
    <xf numFmtId="0" fontId="0" fillId="0" borderId="3" xfId="0" applyBorder="1"/>
    <xf numFmtId="0" fontId="0" fillId="0" borderId="5" xfId="0" applyBorder="1"/>
    <xf numFmtId="0" fontId="0" fillId="0" borderId="7" xfId="0" applyBorder="1"/>
    <xf numFmtId="0" fontId="1" fillId="0" borderId="5" xfId="0" applyFont="1" applyBorder="1"/>
    <xf numFmtId="0" fontId="0" fillId="2" borderId="2" xfId="0" applyFill="1" applyBorder="1"/>
    <xf numFmtId="0" fontId="0" fillId="2" borderId="4" xfId="0" applyFill="1" applyBorder="1"/>
    <xf numFmtId="0" fontId="0" fillId="4" borderId="6" xfId="0" applyFill="1" applyBorder="1"/>
    <xf numFmtId="0" fontId="0" fillId="0" borderId="8" xfId="0" applyBorder="1"/>
    <xf numFmtId="0" fontId="0" fillId="0" borderId="9" xfId="0" applyBorder="1"/>
    <xf numFmtId="0" fontId="0" fillId="0" borderId="10" xfId="0" applyBorder="1"/>
    <xf numFmtId="0" fontId="0" fillId="5" borderId="11" xfId="0" applyFont="1" applyFill="1" applyBorder="1"/>
    <xf numFmtId="0" fontId="0" fillId="0" borderId="12" xfId="0" applyBorder="1"/>
    <xf numFmtId="0" fontId="0" fillId="5" borderId="13" xfId="0" applyFill="1" applyBorder="1"/>
    <xf numFmtId="0" fontId="0" fillId="0" borderId="14" xfId="0" applyBorder="1"/>
    <xf numFmtId="164" fontId="0" fillId="6" borderId="13" xfId="0" applyNumberFormat="1" applyFill="1" applyBorder="1"/>
    <xf numFmtId="164" fontId="0" fillId="6" borderId="15" xfId="0" applyNumberFormat="1" applyFill="1" applyBorder="1"/>
    <xf numFmtId="164" fontId="0" fillId="3" borderId="4" xfId="0" applyNumberFormat="1" applyFill="1" applyBorder="1"/>
    <xf numFmtId="164" fontId="0" fillId="3" borderId="6" xfId="0" applyNumberFormat="1" applyFill="1" applyBorder="1"/>
    <xf numFmtId="0" fontId="0" fillId="5" borderId="11" xfId="0" applyFill="1" applyBorder="1"/>
    <xf numFmtId="0" fontId="0" fillId="2" borderId="13" xfId="0" applyFill="1" applyBorder="1"/>
    <xf numFmtId="0" fontId="0" fillId="0" borderId="16" xfId="0" applyBorder="1"/>
    <xf numFmtId="164" fontId="0" fillId="3" borderId="17" xfId="0" applyNumberFormat="1" applyFill="1" applyBorder="1"/>
    <xf numFmtId="0" fontId="0" fillId="2" borderId="19" xfId="0" applyFill="1" applyBorder="1"/>
    <xf numFmtId="0" fontId="0" fillId="4" borderId="20" xfId="0" applyFill="1" applyBorder="1"/>
    <xf numFmtId="0" fontId="0" fillId="3" borderId="20" xfId="0" applyFill="1" applyBorder="1"/>
    <xf numFmtId="0" fontId="0" fillId="7" borderId="21" xfId="0" applyFill="1" applyBorder="1"/>
    <xf numFmtId="0" fontId="3" fillId="0" borderId="18" xfId="0" applyFont="1" applyBorder="1"/>
    <xf numFmtId="0" fontId="0" fillId="0" borderId="22" xfId="0" applyBorder="1"/>
    <xf numFmtId="0" fontId="0" fillId="2" borderId="23" xfId="0" applyFill="1" applyBorder="1"/>
    <xf numFmtId="0" fontId="0" fillId="0" borderId="24" xfId="0" applyBorder="1"/>
    <xf numFmtId="164" fontId="0" fillId="3" borderId="25" xfId="0" applyNumberFormat="1" applyFill="1" applyBorder="1"/>
    <xf numFmtId="0" fontId="0" fillId="0" borderId="12" xfId="0" applyFill="1" applyBorder="1"/>
    <xf numFmtId="0" fontId="0" fillId="0" borderId="26" xfId="0" applyBorder="1"/>
    <xf numFmtId="1" fontId="0" fillId="4" borderId="15" xfId="0" applyNumberFormat="1" applyFill="1" applyBorder="1"/>
    <xf numFmtId="0" fontId="0" fillId="0" borderId="18" xfId="0" applyBorder="1"/>
    <xf numFmtId="0" fontId="0" fillId="5" borderId="15" xfId="0" applyFill="1" applyBorder="1"/>
    <xf numFmtId="1" fontId="0" fillId="8" borderId="11" xfId="0" applyNumberFormat="1" applyFill="1" applyBorder="1"/>
    <xf numFmtId="1" fontId="0" fillId="8" borderId="15" xfId="0" applyNumberFormat="1" applyFill="1" applyBorder="1"/>
    <xf numFmtId="1" fontId="0" fillId="8" borderId="28" xfId="0" applyNumberFormat="1" applyFill="1" applyBorder="1"/>
    <xf numFmtId="1" fontId="0" fillId="8" borderId="29" xfId="0" applyNumberFormat="1" applyFill="1" applyBorder="1"/>
    <xf numFmtId="0" fontId="0" fillId="0" borderId="27" xfId="0" applyBorder="1" applyAlignment="1">
      <alignment horizontal="center"/>
    </xf>
    <xf numFmtId="0" fontId="0" fillId="0" borderId="30" xfId="0" applyBorder="1" applyAlignment="1">
      <alignment horizontal="center"/>
    </xf>
    <xf numFmtId="0" fontId="0" fillId="0" borderId="14" xfId="0" applyFill="1" applyBorder="1"/>
    <xf numFmtId="0" fontId="0" fillId="0" borderId="15" xfId="0" applyBorder="1" applyAlignment="1">
      <alignment horizontal="right"/>
    </xf>
    <xf numFmtId="0" fontId="0" fillId="7" borderId="32" xfId="0" applyFill="1" applyBorder="1"/>
    <xf numFmtId="0" fontId="0" fillId="7" borderId="33" xfId="0" applyFill="1" applyBorder="1"/>
    <xf numFmtId="0" fontId="0" fillId="7" borderId="34" xfId="0" applyFill="1" applyBorder="1"/>
    <xf numFmtId="0" fontId="0" fillId="7" borderId="33" xfId="0" applyFill="1" applyBorder="1" applyAlignment="1">
      <alignment horizontal="left"/>
    </xf>
    <xf numFmtId="0" fontId="0" fillId="7" borderId="34" xfId="0" applyFill="1" applyBorder="1" applyAlignment="1">
      <alignment horizontal="left"/>
    </xf>
    <xf numFmtId="0" fontId="0" fillId="7" borderId="31" xfId="0" applyFill="1" applyBorder="1" applyAlignment="1">
      <alignment horizontal="left"/>
    </xf>
    <xf numFmtId="0" fontId="0" fillId="7" borderId="31" xfId="0" applyFill="1" applyBorder="1"/>
    <xf numFmtId="0" fontId="0" fillId="9" borderId="0" xfId="0" applyFill="1"/>
    <xf numFmtId="0" fontId="0" fillId="9" borderId="0" xfId="0" applyFill="1" applyBorder="1"/>
    <xf numFmtId="1" fontId="0" fillId="9" borderId="0" xfId="0" applyNumberFormat="1" applyFill="1" applyBorder="1" applyAlignment="1">
      <alignment horizontal="left"/>
    </xf>
    <xf numFmtId="0" fontId="0" fillId="9" borderId="0" xfId="0" applyFill="1" applyBorder="1" applyAlignment="1">
      <alignment horizontal="left"/>
    </xf>
    <xf numFmtId="0" fontId="5" fillId="9" borderId="0" xfId="0" applyFont="1" applyFill="1" applyBorder="1" applyAlignment="1">
      <alignment vertical="top"/>
    </xf>
    <xf numFmtId="0" fontId="4" fillId="9" borderId="0" xfId="0" applyFont="1" applyFill="1"/>
    <xf numFmtId="0" fontId="5" fillId="9" borderId="0" xfId="0" applyFont="1" applyFill="1" applyAlignment="1">
      <alignment vertical="top"/>
    </xf>
  </cellXfs>
  <cellStyles count="1">
    <cellStyle name="Standard"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243"/>
  <sheetViews>
    <sheetView tabSelected="1" workbookViewId="0">
      <selection activeCell="E72" sqref="E72"/>
    </sheetView>
  </sheetViews>
  <sheetFormatPr baseColWidth="10" defaultColWidth="9.140625" defaultRowHeight="15" x14ac:dyDescent="0.25"/>
  <cols>
    <col min="1" max="1" width="9.140625" style="53"/>
    <col min="2" max="2" width="20.85546875" customWidth="1"/>
    <col min="3" max="4" width="9.7109375" customWidth="1"/>
    <col min="5" max="5" width="5.5703125" style="53" customWidth="1"/>
    <col min="6" max="6" width="250.85546875" customWidth="1"/>
    <col min="7" max="7" width="15.5703125" style="53" bestFit="1" customWidth="1"/>
    <col min="8" max="8" width="8.28515625" style="53" customWidth="1"/>
    <col min="9" max="13" width="9.140625" style="53"/>
    <col min="14" max="14" width="9.140625" style="53" customWidth="1"/>
    <col min="15" max="56" width="9.140625" style="53"/>
  </cols>
  <sheetData>
    <row r="1" spans="1:6" x14ac:dyDescent="0.25">
      <c r="A1" s="54"/>
      <c r="B1" s="53"/>
      <c r="C1" s="53"/>
      <c r="D1" s="53"/>
      <c r="E1" s="54"/>
      <c r="F1" s="53"/>
    </row>
    <row r="2" spans="1:6" ht="18.75" x14ac:dyDescent="0.3">
      <c r="B2" s="58" t="s">
        <v>33</v>
      </c>
      <c r="C2" s="53"/>
      <c r="D2" s="53"/>
      <c r="E2" s="54"/>
      <c r="F2" s="53"/>
    </row>
    <row r="3" spans="1:6" x14ac:dyDescent="0.25">
      <c r="B3" s="53"/>
      <c r="C3" s="59"/>
      <c r="D3" s="53"/>
      <c r="E3" s="57" t="s">
        <v>48</v>
      </c>
      <c r="F3" s="53"/>
    </row>
    <row r="4" spans="1:6" ht="15.75" thickBot="1" x14ac:dyDescent="0.3">
      <c r="B4" s="53"/>
      <c r="C4" s="53"/>
      <c r="D4" s="53"/>
      <c r="E4" s="54"/>
      <c r="F4" s="53"/>
    </row>
    <row r="5" spans="1:6" ht="15.75" thickBot="1" x14ac:dyDescent="0.3">
      <c r="B5" s="4" t="s">
        <v>0</v>
      </c>
      <c r="C5" s="54"/>
      <c r="D5" s="53"/>
      <c r="E5" s="54"/>
    </row>
    <row r="6" spans="1:6" x14ac:dyDescent="0.25">
      <c r="B6" s="11" t="s">
        <v>23</v>
      </c>
      <c r="C6" s="12">
        <v>1000</v>
      </c>
      <c r="D6" s="53"/>
      <c r="F6" s="46" t="s">
        <v>62</v>
      </c>
    </row>
    <row r="7" spans="1:6" x14ac:dyDescent="0.25">
      <c r="B7" s="13" t="s">
        <v>2</v>
      </c>
      <c r="C7" s="21">
        <v>50</v>
      </c>
      <c r="D7" s="53"/>
      <c r="F7" s="47" t="s">
        <v>24</v>
      </c>
    </row>
    <row r="8" spans="1:6" ht="15.75" thickBot="1" x14ac:dyDescent="0.3">
      <c r="B8" s="15" t="s">
        <v>4</v>
      </c>
      <c r="C8" s="35">
        <f>100-C7</f>
        <v>50</v>
      </c>
      <c r="D8" s="53"/>
      <c r="F8" s="48" t="s">
        <v>30</v>
      </c>
    </row>
    <row r="9" spans="1:6" s="53" customFormat="1" ht="15.75" thickBot="1" x14ac:dyDescent="0.3">
      <c r="F9" s="54"/>
    </row>
    <row r="10" spans="1:6" ht="15.75" thickBot="1" x14ac:dyDescent="0.3">
      <c r="B10" s="36" t="s">
        <v>42</v>
      </c>
      <c r="C10" s="53"/>
      <c r="D10" s="53"/>
      <c r="F10" s="46" t="s">
        <v>59</v>
      </c>
    </row>
    <row r="11" spans="1:6" x14ac:dyDescent="0.25">
      <c r="B11" s="11" t="s">
        <v>43</v>
      </c>
      <c r="C11" s="20">
        <v>215</v>
      </c>
      <c r="D11" s="53"/>
      <c r="F11" s="49" t="s">
        <v>60</v>
      </c>
    </row>
    <row r="12" spans="1:6" ht="15.75" thickBot="1" x14ac:dyDescent="0.3">
      <c r="B12" s="15" t="s">
        <v>44</v>
      </c>
      <c r="C12" s="37">
        <v>215</v>
      </c>
      <c r="D12" s="53"/>
      <c r="F12" s="50" t="s">
        <v>61</v>
      </c>
    </row>
    <row r="13" spans="1:6" s="54" customFormat="1" ht="15.75" thickBot="1" x14ac:dyDescent="0.3"/>
    <row r="14" spans="1:6" ht="15.75" thickBot="1" x14ac:dyDescent="0.3">
      <c r="B14" s="36" t="s">
        <v>6</v>
      </c>
      <c r="C14" s="53"/>
      <c r="D14" s="53"/>
      <c r="F14" s="54"/>
    </row>
    <row r="15" spans="1:6" ht="15.75" customHeight="1" x14ac:dyDescent="0.25">
      <c r="B15" s="9" t="s">
        <v>7</v>
      </c>
      <c r="C15" s="6"/>
      <c r="D15" s="53"/>
      <c r="F15" s="46" t="s">
        <v>21</v>
      </c>
    </row>
    <row r="16" spans="1:6" x14ac:dyDescent="0.25">
      <c r="B16" s="2" t="s">
        <v>8</v>
      </c>
      <c r="C16" s="7"/>
      <c r="D16" s="53"/>
      <c r="F16" s="47" t="s">
        <v>22</v>
      </c>
    </row>
    <row r="17" spans="2:6" ht="15.75" thickBot="1" x14ac:dyDescent="0.3">
      <c r="B17" s="3" t="s">
        <v>9</v>
      </c>
      <c r="C17" s="8">
        <f>(C16-C15)</f>
        <v>0</v>
      </c>
      <c r="D17" s="53"/>
      <c r="F17" s="48" t="s">
        <v>41</v>
      </c>
    </row>
    <row r="18" spans="2:6" s="53" customFormat="1" ht="15.75" thickBot="1" x14ac:dyDescent="0.3">
      <c r="F18" s="54"/>
    </row>
    <row r="19" spans="2:6" ht="15.75" thickBot="1" x14ac:dyDescent="0.3">
      <c r="B19" s="10" t="s">
        <v>38</v>
      </c>
      <c r="C19" s="53"/>
      <c r="D19" s="53"/>
      <c r="F19" s="54"/>
    </row>
    <row r="20" spans="2:6" x14ac:dyDescent="0.25">
      <c r="B20" s="11" t="s">
        <v>14</v>
      </c>
      <c r="C20" s="20"/>
      <c r="D20" s="53"/>
      <c r="F20" s="46" t="s">
        <v>25</v>
      </c>
    </row>
    <row r="21" spans="2:6" x14ac:dyDescent="0.25">
      <c r="B21" s="13" t="s">
        <v>15</v>
      </c>
      <c r="C21" s="14"/>
      <c r="D21" s="53"/>
      <c r="F21" s="47" t="s">
        <v>26</v>
      </c>
    </row>
    <row r="22" spans="2:6" x14ac:dyDescent="0.25">
      <c r="B22" s="13" t="s">
        <v>13</v>
      </c>
      <c r="C22" s="16">
        <f>((C6*(C7/100))+(C20*2.205/2.681))+((C6*(C8/100))+(C21*2.205/2.681))</f>
        <v>1000</v>
      </c>
      <c r="D22" s="53"/>
      <c r="F22" s="47" t="s">
        <v>20</v>
      </c>
    </row>
    <row r="23" spans="2:6" x14ac:dyDescent="0.25">
      <c r="B23" s="13" t="s">
        <v>16</v>
      </c>
      <c r="C23" s="16">
        <f>(C6*(C7/100)+C20*2.205/2.681)*100/C22</f>
        <v>50</v>
      </c>
      <c r="D23" s="53"/>
      <c r="F23" s="48" t="s">
        <v>27</v>
      </c>
    </row>
    <row r="24" spans="2:6" ht="15.75" thickBot="1" x14ac:dyDescent="0.3">
      <c r="B24" s="15" t="s">
        <v>17</v>
      </c>
      <c r="C24" s="17">
        <f>(C6*(C8/100)+C21*2.205/2.681)*100/C22</f>
        <v>50</v>
      </c>
      <c r="D24" s="53"/>
      <c r="F24" s="54"/>
    </row>
    <row r="25" spans="2:6" s="53" customFormat="1" ht="15.75" thickBot="1" x14ac:dyDescent="0.3">
      <c r="F25" s="54"/>
    </row>
    <row r="26" spans="2:6" ht="15.75" thickBot="1" x14ac:dyDescent="0.3">
      <c r="B26" s="4" t="s">
        <v>10</v>
      </c>
      <c r="C26" s="54"/>
      <c r="D26" s="53"/>
      <c r="F26" s="54"/>
    </row>
    <row r="27" spans="2:6" x14ac:dyDescent="0.25">
      <c r="B27" s="29" t="s">
        <v>34</v>
      </c>
      <c r="C27" s="30"/>
      <c r="D27" s="53"/>
      <c r="F27" s="46" t="s">
        <v>45</v>
      </c>
    </row>
    <row r="28" spans="2:6" x14ac:dyDescent="0.25">
      <c r="B28" s="33" t="s">
        <v>35</v>
      </c>
      <c r="C28" s="14"/>
      <c r="D28" s="53"/>
      <c r="F28" s="48" t="s">
        <v>40</v>
      </c>
    </row>
    <row r="29" spans="2:6" x14ac:dyDescent="0.25">
      <c r="B29" s="31" t="s">
        <v>2</v>
      </c>
      <c r="C29" s="32">
        <f>(50*(C23/100))*((C24-50)/100+1)*((C11/C12-1)/10+1)*(1+(C28/100))*(C27/100+1)</f>
        <v>25</v>
      </c>
      <c r="D29" s="53"/>
      <c r="F29" s="56"/>
    </row>
    <row r="30" spans="2:6" ht="15.75" thickBot="1" x14ac:dyDescent="0.3">
      <c r="B30" s="22" t="s">
        <v>4</v>
      </c>
      <c r="C30" s="23">
        <f>(50*(C24/100))*((C23-50)/100+1)*((C12/C11-1)/10+1)*(1-(C28/100))*(C27/100+1)</f>
        <v>25</v>
      </c>
      <c r="D30" s="53"/>
      <c r="F30" s="56"/>
    </row>
    <row r="31" spans="2:6" s="53" customFormat="1" ht="15.75" thickBot="1" x14ac:dyDescent="0.3">
      <c r="F31" s="54"/>
    </row>
    <row r="32" spans="2:6" ht="15.75" thickBot="1" x14ac:dyDescent="0.3">
      <c r="B32" s="4" t="s">
        <v>6</v>
      </c>
      <c r="C32" s="54"/>
      <c r="D32" s="53"/>
      <c r="F32" s="54"/>
    </row>
    <row r="33" spans="2:6" x14ac:dyDescent="0.25">
      <c r="B33" s="1" t="s">
        <v>34</v>
      </c>
      <c r="C33" s="6"/>
      <c r="D33" s="53"/>
      <c r="F33" s="46" t="s">
        <v>46</v>
      </c>
    </row>
    <row r="34" spans="2:6" x14ac:dyDescent="0.25">
      <c r="B34" s="2" t="s">
        <v>2</v>
      </c>
      <c r="C34" s="18">
        <f>((C17*(C23/100))*(C22/C6))*(C33/100+1)</f>
        <v>0</v>
      </c>
      <c r="D34" s="53"/>
      <c r="F34" s="48" t="s">
        <v>63</v>
      </c>
    </row>
    <row r="35" spans="2:6" ht="15.75" thickBot="1" x14ac:dyDescent="0.3">
      <c r="B35" s="3" t="s">
        <v>4</v>
      </c>
      <c r="C35" s="19">
        <f>((C17*(C24/100))*(C22/C6))*(C33/100+1)</f>
        <v>0</v>
      </c>
      <c r="D35" s="53"/>
      <c r="F35" s="54"/>
    </row>
    <row r="36" spans="2:6" s="53" customFormat="1" ht="15.75" thickBot="1" x14ac:dyDescent="0.3">
      <c r="B36" s="54"/>
      <c r="C36" s="54"/>
      <c r="F36" s="54"/>
    </row>
    <row r="37" spans="2:6" ht="15.75" thickBot="1" x14ac:dyDescent="0.3">
      <c r="B37" s="4" t="s">
        <v>11</v>
      </c>
      <c r="C37" s="54"/>
      <c r="D37" s="53"/>
      <c r="F37" s="54"/>
    </row>
    <row r="38" spans="2:6" x14ac:dyDescent="0.25">
      <c r="B38" s="1" t="s">
        <v>34</v>
      </c>
      <c r="C38" s="6"/>
      <c r="D38" s="53"/>
      <c r="F38" s="46" t="s">
        <v>47</v>
      </c>
    </row>
    <row r="39" spans="2:6" x14ac:dyDescent="0.25">
      <c r="B39" s="2" t="s">
        <v>2</v>
      </c>
      <c r="C39" s="18">
        <f>(20*(C22/1500)*C23/100)*(C38/100+1)</f>
        <v>6.6666666666666661</v>
      </c>
      <c r="D39" s="53"/>
      <c r="F39" s="48" t="s">
        <v>28</v>
      </c>
    </row>
    <row r="40" spans="2:6" ht="15.75" thickBot="1" x14ac:dyDescent="0.3">
      <c r="B40" s="5" t="s">
        <v>4</v>
      </c>
      <c r="C40" s="19">
        <f>(20*(C22/1500)*C24/100)*(C38/100+1)</f>
        <v>6.6666666666666661</v>
      </c>
      <c r="D40" s="53"/>
      <c r="F40" s="54"/>
    </row>
    <row r="41" spans="2:6" s="53" customFormat="1" ht="15.75" thickBot="1" x14ac:dyDescent="0.3">
      <c r="B41" s="54"/>
      <c r="C41" s="54"/>
      <c r="F41" s="54"/>
    </row>
    <row r="42" spans="2:6" ht="15.75" thickBot="1" x14ac:dyDescent="0.3">
      <c r="B42" s="4" t="s">
        <v>12</v>
      </c>
      <c r="C42" s="54"/>
      <c r="D42" s="53"/>
      <c r="F42" s="54"/>
    </row>
    <row r="43" spans="2:6" x14ac:dyDescent="0.25">
      <c r="B43" s="1" t="s">
        <v>34</v>
      </c>
      <c r="C43" s="6"/>
      <c r="D43" s="53"/>
      <c r="F43" s="46" t="s">
        <v>47</v>
      </c>
    </row>
    <row r="44" spans="2:6" x14ac:dyDescent="0.25">
      <c r="B44" s="2" t="s">
        <v>2</v>
      </c>
      <c r="C44" s="18">
        <f>(C40*0.63)*(C43/100+1)</f>
        <v>4.1999999999999993</v>
      </c>
      <c r="D44" s="53"/>
      <c r="F44" s="48" t="s">
        <v>28</v>
      </c>
    </row>
    <row r="45" spans="2:6" ht="15.75" thickBot="1" x14ac:dyDescent="0.3">
      <c r="B45" s="5" t="s">
        <v>4</v>
      </c>
      <c r="C45" s="19">
        <f>(C39*0.63)*(C43/100+1)</f>
        <v>4.1999999999999993</v>
      </c>
      <c r="D45" s="53"/>
      <c r="F45" s="54"/>
    </row>
    <row r="46" spans="2:6" s="53" customFormat="1" ht="15.75" thickBot="1" x14ac:dyDescent="0.3">
      <c r="F46" s="54"/>
    </row>
    <row r="47" spans="2:6" ht="15.75" thickBot="1" x14ac:dyDescent="0.3">
      <c r="B47" s="10" t="s">
        <v>36</v>
      </c>
      <c r="C47" s="53"/>
      <c r="D47" s="53"/>
      <c r="F47" s="54"/>
    </row>
    <row r="48" spans="2:6" x14ac:dyDescent="0.25">
      <c r="B48" s="11" t="s">
        <v>39</v>
      </c>
      <c r="C48" s="38">
        <f>100-(((C11*100/(C11+C12))+C23)/2)</f>
        <v>50</v>
      </c>
      <c r="D48" s="53"/>
      <c r="F48" s="55"/>
    </row>
    <row r="49" spans="2:6" ht="15.75" thickBot="1" x14ac:dyDescent="0.3">
      <c r="B49" s="44" t="s">
        <v>56</v>
      </c>
      <c r="C49" s="45" t="s">
        <v>57</v>
      </c>
      <c r="D49" s="53"/>
      <c r="F49" s="51" t="s">
        <v>58</v>
      </c>
    </row>
    <row r="50" spans="2:6" ht="15.75" thickBot="1" x14ac:dyDescent="0.3">
      <c r="D50" s="53"/>
      <c r="F50" s="53"/>
    </row>
    <row r="51" spans="2:6" ht="15.75" thickBot="1" x14ac:dyDescent="0.3">
      <c r="B51" s="34" t="s">
        <v>55</v>
      </c>
      <c r="C51" s="42" t="s">
        <v>50</v>
      </c>
      <c r="D51" s="53"/>
      <c r="F51" s="53"/>
    </row>
    <row r="52" spans="2:6" x14ac:dyDescent="0.25">
      <c r="B52" s="11" t="s">
        <v>51</v>
      </c>
      <c r="C52" s="38">
        <f>(C12/(C11+C12)*100)*((C24+100)/100)*0.815</f>
        <v>61.124999999999993</v>
      </c>
      <c r="D52" s="53"/>
      <c r="F52" s="52" t="s">
        <v>66</v>
      </c>
    </row>
    <row r="53" spans="2:6" ht="15.75" thickBot="1" x14ac:dyDescent="0.3">
      <c r="B53" s="15" t="s">
        <v>52</v>
      </c>
      <c r="C53" s="39">
        <f>C52*0.75</f>
        <v>45.843749999999993</v>
      </c>
      <c r="D53" s="53"/>
      <c r="F53" s="53"/>
    </row>
    <row r="54" spans="2:6" s="53" customFormat="1" ht="15.75" thickBot="1" x14ac:dyDescent="0.3"/>
    <row r="55" spans="2:6" ht="15.75" thickBot="1" x14ac:dyDescent="0.3">
      <c r="B55" s="34" t="s">
        <v>54</v>
      </c>
      <c r="C55" s="43" t="s">
        <v>49</v>
      </c>
      <c r="D55" s="42" t="s">
        <v>50</v>
      </c>
      <c r="F55" s="53"/>
    </row>
    <row r="56" spans="2:6" x14ac:dyDescent="0.25">
      <c r="B56" s="11" t="s">
        <v>51</v>
      </c>
      <c r="C56" s="40">
        <f>D56*0.39</f>
        <v>30.127500000000001</v>
      </c>
      <c r="D56" s="38">
        <f>(C12/(C11+C12)*100)*((C24+100)/100)*1.03</f>
        <v>77.25</v>
      </c>
      <c r="F56" s="52" t="s">
        <v>65</v>
      </c>
    </row>
    <row r="57" spans="2:6" ht="15.75" thickBot="1" x14ac:dyDescent="0.3">
      <c r="B57" s="15" t="s">
        <v>52</v>
      </c>
      <c r="C57" s="41">
        <f>C56*0.3</f>
        <v>9.0382499999999997</v>
      </c>
      <c r="D57" s="39">
        <f>D56*0.75</f>
        <v>57.9375</v>
      </c>
      <c r="F57" s="53"/>
    </row>
    <row r="58" spans="2:6" s="53" customFormat="1" ht="15.75" thickBot="1" x14ac:dyDescent="0.3"/>
    <row r="59" spans="2:6" ht="15.75" thickBot="1" x14ac:dyDescent="0.3">
      <c r="B59" s="34" t="s">
        <v>53</v>
      </c>
      <c r="C59" s="42" t="s">
        <v>49</v>
      </c>
      <c r="D59" s="53"/>
      <c r="F59" s="53"/>
    </row>
    <row r="60" spans="2:6" x14ac:dyDescent="0.25">
      <c r="B60" s="11" t="s">
        <v>51</v>
      </c>
      <c r="C60" s="38">
        <f>(C11/(C11+C12)*100)*((C23+100)/100)*0.785</f>
        <v>58.875</v>
      </c>
      <c r="D60" s="53"/>
      <c r="F60" s="52" t="s">
        <v>64</v>
      </c>
    </row>
    <row r="61" spans="2:6" ht="15.75" thickBot="1" x14ac:dyDescent="0.3">
      <c r="B61" s="15" t="s">
        <v>52</v>
      </c>
      <c r="C61" s="39">
        <f>C60*0</f>
        <v>0</v>
      </c>
      <c r="D61" s="53"/>
      <c r="F61" s="53"/>
    </row>
    <row r="62" spans="2:6" ht="15.75" thickBot="1" x14ac:dyDescent="0.3">
      <c r="C62" s="53"/>
      <c r="D62" s="53"/>
      <c r="F62" s="53"/>
    </row>
    <row r="63" spans="2:6" ht="15.75" thickBot="1" x14ac:dyDescent="0.3">
      <c r="B63" s="28" t="s">
        <v>19</v>
      </c>
      <c r="C63" s="53"/>
      <c r="D63" s="53"/>
      <c r="F63" s="46" t="s">
        <v>29</v>
      </c>
    </row>
    <row r="64" spans="2:6" x14ac:dyDescent="0.25">
      <c r="B64" s="24" t="s">
        <v>1</v>
      </c>
      <c r="C64" s="53"/>
      <c r="D64" s="53"/>
      <c r="F64" s="47" t="s">
        <v>32</v>
      </c>
    </row>
    <row r="65" spans="2:6" x14ac:dyDescent="0.25">
      <c r="B65" s="25" t="s">
        <v>3</v>
      </c>
      <c r="C65" s="53"/>
      <c r="D65" s="53"/>
      <c r="F65" s="47" t="s">
        <v>37</v>
      </c>
    </row>
    <row r="66" spans="2:6" x14ac:dyDescent="0.25">
      <c r="B66" s="26" t="s">
        <v>5</v>
      </c>
      <c r="C66" s="53"/>
      <c r="D66" s="53"/>
      <c r="F66" s="48" t="s">
        <v>31</v>
      </c>
    </row>
    <row r="67" spans="2:6" ht="15.75" thickBot="1" x14ac:dyDescent="0.3">
      <c r="B67" s="27" t="s">
        <v>18</v>
      </c>
      <c r="C67" s="53"/>
      <c r="D67" s="53"/>
      <c r="E67" s="54"/>
    </row>
    <row r="68" spans="2:6" s="53" customFormat="1" x14ac:dyDescent="0.25"/>
    <row r="69" spans="2:6" s="53" customFormat="1" x14ac:dyDescent="0.25"/>
    <row r="70" spans="2:6" s="53" customFormat="1" x14ac:dyDescent="0.25"/>
    <row r="71" spans="2:6" s="53" customFormat="1" x14ac:dyDescent="0.25"/>
    <row r="72" spans="2:6" s="53" customFormat="1" x14ac:dyDescent="0.25"/>
    <row r="73" spans="2:6" s="53" customFormat="1" x14ac:dyDescent="0.25"/>
    <row r="74" spans="2:6" s="53" customFormat="1" x14ac:dyDescent="0.25"/>
    <row r="75" spans="2:6" s="53" customFormat="1" x14ac:dyDescent="0.25"/>
    <row r="76" spans="2:6" s="53" customFormat="1" x14ac:dyDescent="0.25"/>
    <row r="77" spans="2:6" s="53" customFormat="1" x14ac:dyDescent="0.25"/>
    <row r="78" spans="2:6" s="53" customFormat="1" x14ac:dyDescent="0.25"/>
    <row r="79" spans="2:6" s="53" customFormat="1" x14ac:dyDescent="0.25"/>
    <row r="80" spans="2:6" s="53" customFormat="1" x14ac:dyDescent="0.25"/>
    <row r="81" s="53" customFormat="1" x14ac:dyDescent="0.25"/>
    <row r="82" s="53" customFormat="1" x14ac:dyDescent="0.25"/>
    <row r="83" s="53" customFormat="1" x14ac:dyDescent="0.25"/>
    <row r="84" s="53" customFormat="1" x14ac:dyDescent="0.25"/>
    <row r="85" s="53" customFormat="1" x14ac:dyDescent="0.25"/>
    <row r="86" s="53" customFormat="1" x14ac:dyDescent="0.25"/>
    <row r="87" s="53" customFormat="1" x14ac:dyDescent="0.25"/>
    <row r="88" s="53" customFormat="1" x14ac:dyDescent="0.25"/>
    <row r="89" s="53" customFormat="1" x14ac:dyDescent="0.25"/>
    <row r="90" s="53" customFormat="1" x14ac:dyDescent="0.25"/>
    <row r="91" s="53" customFormat="1" x14ac:dyDescent="0.25"/>
    <row r="92" s="53" customFormat="1" x14ac:dyDescent="0.25"/>
    <row r="93" s="53" customFormat="1" x14ac:dyDescent="0.25"/>
    <row r="94" s="53" customFormat="1" x14ac:dyDescent="0.25"/>
    <row r="95" s="53" customFormat="1" x14ac:dyDescent="0.25"/>
    <row r="96" s="53" customFormat="1" x14ac:dyDescent="0.25"/>
    <row r="97" s="53" customFormat="1" x14ac:dyDescent="0.25"/>
    <row r="98" s="53" customFormat="1" x14ac:dyDescent="0.25"/>
    <row r="99" s="53" customFormat="1" x14ac:dyDescent="0.25"/>
    <row r="100" s="53" customFormat="1" x14ac:dyDescent="0.25"/>
    <row r="101" s="53" customFormat="1" x14ac:dyDescent="0.25"/>
    <row r="102" s="53" customFormat="1" x14ac:dyDescent="0.25"/>
    <row r="103" s="53" customFormat="1" x14ac:dyDescent="0.25"/>
    <row r="104" s="53" customFormat="1" x14ac:dyDescent="0.25"/>
    <row r="105" s="53" customFormat="1" x14ac:dyDescent="0.25"/>
    <row r="106" s="53" customFormat="1" x14ac:dyDescent="0.25"/>
    <row r="107" s="53" customFormat="1" x14ac:dyDescent="0.25"/>
    <row r="108" s="53" customFormat="1" x14ac:dyDescent="0.25"/>
    <row r="109" s="53" customFormat="1" x14ac:dyDescent="0.25"/>
    <row r="110" s="53" customFormat="1" x14ac:dyDescent="0.25"/>
    <row r="111" s="53" customFormat="1" x14ac:dyDescent="0.25"/>
    <row r="112" s="53" customFormat="1" x14ac:dyDescent="0.25"/>
    <row r="113" s="53" customFormat="1" x14ac:dyDescent="0.25"/>
    <row r="114" s="53" customFormat="1" x14ac:dyDescent="0.25"/>
    <row r="115" s="53" customFormat="1" x14ac:dyDescent="0.25"/>
    <row r="116" s="53" customFormat="1" x14ac:dyDescent="0.25"/>
    <row r="117" s="53" customFormat="1" x14ac:dyDescent="0.25"/>
    <row r="118" s="53" customFormat="1" x14ac:dyDescent="0.25"/>
    <row r="119" s="53" customFormat="1" x14ac:dyDescent="0.25"/>
    <row r="120" s="53" customFormat="1" x14ac:dyDescent="0.25"/>
    <row r="121" s="53" customFormat="1" x14ac:dyDescent="0.25"/>
    <row r="122" s="53" customFormat="1" x14ac:dyDescent="0.25"/>
    <row r="123" s="53" customFormat="1" x14ac:dyDescent="0.25"/>
    <row r="124" s="53" customFormat="1" x14ac:dyDescent="0.25"/>
    <row r="125" s="53" customFormat="1" x14ac:dyDescent="0.25"/>
    <row r="126" s="53" customFormat="1" x14ac:dyDescent="0.25"/>
    <row r="127" s="53" customFormat="1" x14ac:dyDescent="0.25"/>
    <row r="128" s="53" customFormat="1" x14ac:dyDescent="0.25"/>
    <row r="129" s="53" customFormat="1" x14ac:dyDescent="0.25"/>
    <row r="130" s="53" customFormat="1" x14ac:dyDescent="0.25"/>
    <row r="131" s="53" customFormat="1" x14ac:dyDescent="0.25"/>
    <row r="132" s="53" customFormat="1" x14ac:dyDescent="0.25"/>
    <row r="133" s="53" customFormat="1" x14ac:dyDescent="0.25"/>
    <row r="134" s="53" customFormat="1" x14ac:dyDescent="0.25"/>
    <row r="135" s="53" customFormat="1" x14ac:dyDescent="0.25"/>
    <row r="136" s="53" customFormat="1" x14ac:dyDescent="0.25"/>
    <row r="137" s="53" customFormat="1" x14ac:dyDescent="0.25"/>
    <row r="138" s="53" customFormat="1" x14ac:dyDescent="0.25"/>
    <row r="139" s="53" customFormat="1" x14ac:dyDescent="0.25"/>
    <row r="140" s="53" customFormat="1" x14ac:dyDescent="0.25"/>
    <row r="141" s="53" customFormat="1" x14ac:dyDescent="0.25"/>
    <row r="142" s="53" customFormat="1" x14ac:dyDescent="0.25"/>
    <row r="143" s="53" customFormat="1" x14ac:dyDescent="0.25"/>
    <row r="144" s="53" customFormat="1" x14ac:dyDescent="0.25"/>
    <row r="145" s="53" customFormat="1" x14ac:dyDescent="0.25"/>
    <row r="146" s="53" customFormat="1" x14ac:dyDescent="0.25"/>
    <row r="147" s="53" customFormat="1" x14ac:dyDescent="0.25"/>
    <row r="148" s="53" customFormat="1" x14ac:dyDescent="0.25"/>
    <row r="149" s="53" customFormat="1" x14ac:dyDescent="0.25"/>
    <row r="150" s="53" customFormat="1" x14ac:dyDescent="0.25"/>
    <row r="151" s="53" customFormat="1" x14ac:dyDescent="0.25"/>
    <row r="152" s="53" customFormat="1" x14ac:dyDescent="0.25"/>
    <row r="153" s="53" customFormat="1" x14ac:dyDescent="0.25"/>
    <row r="154" s="53" customFormat="1" x14ac:dyDescent="0.25"/>
    <row r="155" s="53" customFormat="1" x14ac:dyDescent="0.25"/>
    <row r="156" s="53" customFormat="1" x14ac:dyDescent="0.25"/>
    <row r="157" s="53" customFormat="1" x14ac:dyDescent="0.25"/>
    <row r="158" s="53" customFormat="1" x14ac:dyDescent="0.25"/>
    <row r="159" s="53" customFormat="1" x14ac:dyDescent="0.25"/>
    <row r="160" s="53" customFormat="1" x14ac:dyDescent="0.25"/>
    <row r="161" s="53" customFormat="1" x14ac:dyDescent="0.25"/>
    <row r="162" s="53" customFormat="1" x14ac:dyDescent="0.25"/>
    <row r="163" s="53" customFormat="1" x14ac:dyDescent="0.25"/>
    <row r="164" s="53" customFormat="1" x14ac:dyDescent="0.25"/>
    <row r="165" s="53" customFormat="1" x14ac:dyDescent="0.25"/>
    <row r="166" s="53" customFormat="1" x14ac:dyDescent="0.25"/>
    <row r="167" s="53" customFormat="1" x14ac:dyDescent="0.25"/>
    <row r="168" s="53" customFormat="1" x14ac:dyDescent="0.25"/>
    <row r="169" s="53" customFormat="1" x14ac:dyDescent="0.25"/>
    <row r="170" s="53" customFormat="1" x14ac:dyDescent="0.25"/>
    <row r="171" s="53" customFormat="1" x14ac:dyDescent="0.25"/>
    <row r="172" s="53" customFormat="1" x14ac:dyDescent="0.25"/>
    <row r="173" s="53" customFormat="1" x14ac:dyDescent="0.25"/>
    <row r="174" s="53" customFormat="1" x14ac:dyDescent="0.25"/>
    <row r="175" s="53" customFormat="1" x14ac:dyDescent="0.25"/>
    <row r="176" s="53" customFormat="1" x14ac:dyDescent="0.25"/>
    <row r="177" s="53" customFormat="1" x14ac:dyDescent="0.25"/>
    <row r="178" s="53" customFormat="1" x14ac:dyDescent="0.25"/>
    <row r="179" s="53" customFormat="1" x14ac:dyDescent="0.25"/>
    <row r="180" s="53" customFormat="1" x14ac:dyDescent="0.25"/>
    <row r="181" s="53" customFormat="1" x14ac:dyDescent="0.25"/>
    <row r="182" s="53" customFormat="1" x14ac:dyDescent="0.25"/>
    <row r="183" s="53" customFormat="1" x14ac:dyDescent="0.25"/>
    <row r="184" s="53" customFormat="1" x14ac:dyDescent="0.25"/>
    <row r="185" s="53" customFormat="1" x14ac:dyDescent="0.25"/>
    <row r="186" s="53" customFormat="1" x14ac:dyDescent="0.25"/>
    <row r="187" s="53" customFormat="1" x14ac:dyDescent="0.25"/>
    <row r="188" s="53" customFormat="1" x14ac:dyDescent="0.25"/>
    <row r="189" s="53" customFormat="1" x14ac:dyDescent="0.25"/>
    <row r="190" s="53" customFormat="1" x14ac:dyDescent="0.25"/>
    <row r="191" s="53" customFormat="1" x14ac:dyDescent="0.25"/>
    <row r="192" s="53" customFormat="1" x14ac:dyDescent="0.25"/>
    <row r="193" s="53" customFormat="1" x14ac:dyDescent="0.25"/>
    <row r="194" s="53" customFormat="1" x14ac:dyDescent="0.25"/>
    <row r="195" s="53" customFormat="1" x14ac:dyDescent="0.25"/>
    <row r="196" s="53" customFormat="1" x14ac:dyDescent="0.25"/>
    <row r="197" s="53" customFormat="1" x14ac:dyDescent="0.25"/>
    <row r="198" s="53" customFormat="1" x14ac:dyDescent="0.25"/>
    <row r="199" s="53" customFormat="1" x14ac:dyDescent="0.25"/>
    <row r="200" s="53" customFormat="1" x14ac:dyDescent="0.25"/>
    <row r="201" s="53" customFormat="1" x14ac:dyDescent="0.25"/>
    <row r="202" s="53" customFormat="1" x14ac:dyDescent="0.25"/>
    <row r="203" s="53" customFormat="1" x14ac:dyDescent="0.25"/>
    <row r="204" s="53" customFormat="1" x14ac:dyDescent="0.25"/>
    <row r="205" s="53" customFormat="1" x14ac:dyDescent="0.25"/>
    <row r="206" s="53" customFormat="1" x14ac:dyDescent="0.25"/>
    <row r="207" s="53" customFormat="1" x14ac:dyDescent="0.25"/>
    <row r="208" s="53" customFormat="1" x14ac:dyDescent="0.25"/>
    <row r="209" s="53" customFormat="1" x14ac:dyDescent="0.25"/>
    <row r="210" s="53" customFormat="1" x14ac:dyDescent="0.25"/>
    <row r="211" s="53" customFormat="1" x14ac:dyDescent="0.25"/>
    <row r="212" s="53" customFormat="1" x14ac:dyDescent="0.25"/>
    <row r="213" s="53" customFormat="1" x14ac:dyDescent="0.25"/>
    <row r="214" s="53" customFormat="1" x14ac:dyDescent="0.25"/>
    <row r="215" s="53" customFormat="1" x14ac:dyDescent="0.25"/>
    <row r="216" s="53" customFormat="1" x14ac:dyDescent="0.25"/>
    <row r="217" s="53" customFormat="1" x14ac:dyDescent="0.25"/>
    <row r="218" s="53" customFormat="1" x14ac:dyDescent="0.25"/>
    <row r="219" s="53" customFormat="1" x14ac:dyDescent="0.25"/>
    <row r="220" s="53" customFormat="1" x14ac:dyDescent="0.25"/>
    <row r="221" s="53" customFormat="1" x14ac:dyDescent="0.25"/>
    <row r="222" s="53" customFormat="1" x14ac:dyDescent="0.25"/>
    <row r="223" s="53" customFormat="1" x14ac:dyDescent="0.25"/>
    <row r="224" s="53" customFormat="1" x14ac:dyDescent="0.25"/>
    <row r="225" s="53" customFormat="1" x14ac:dyDescent="0.25"/>
    <row r="226" s="53" customFormat="1" x14ac:dyDescent="0.25"/>
    <row r="227" s="53" customFormat="1" x14ac:dyDescent="0.25"/>
    <row r="228" s="53" customFormat="1" x14ac:dyDescent="0.25"/>
    <row r="229" s="53" customFormat="1" x14ac:dyDescent="0.25"/>
    <row r="230" s="53" customFormat="1" x14ac:dyDescent="0.25"/>
    <row r="231" s="53" customFormat="1" x14ac:dyDescent="0.25"/>
    <row r="232" s="53" customFormat="1" x14ac:dyDescent="0.25"/>
    <row r="233" s="53" customFormat="1" x14ac:dyDescent="0.25"/>
    <row r="234" s="53" customFormat="1" x14ac:dyDescent="0.25"/>
    <row r="235" s="53" customFormat="1" x14ac:dyDescent="0.25"/>
    <row r="236" s="53" customFormat="1" x14ac:dyDescent="0.25"/>
    <row r="237" s="53" customFormat="1" x14ac:dyDescent="0.25"/>
    <row r="238" s="53" customFormat="1" x14ac:dyDescent="0.25"/>
    <row r="239" s="53" customFormat="1" x14ac:dyDescent="0.25"/>
    <row r="240" s="53" customFormat="1" x14ac:dyDescent="0.25"/>
    <row r="241" s="53" customFormat="1" x14ac:dyDescent="0.25"/>
    <row r="242" s="53" customFormat="1" x14ac:dyDescent="0.25"/>
    <row r="243" s="53" customFormat="1" x14ac:dyDescent="0.25"/>
  </sheetData>
  <pageMargins left="0.7" right="0.7" top="0.75" bottom="0.75" header="0.3" footer="0.3"/>
  <pageSetup paperSize="9" orientation="portrait" horizontalDpi="90" verticalDpi="9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Tim Meyer</dc:creator>
  <cp:keywords/>
  <dc:description/>
  <cp:lastModifiedBy>Tim Meyer</cp:lastModifiedBy>
  <cp:revision/>
  <dcterms:created xsi:type="dcterms:W3CDTF">2021-09-19T17:15:05Z</dcterms:created>
  <dcterms:modified xsi:type="dcterms:W3CDTF">2022-01-08T20:47:37Z</dcterms:modified>
  <cp:category/>
  <cp:contentStatus/>
</cp:coreProperties>
</file>