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288" windowWidth="14340" windowHeight="9264"/>
  </bookViews>
  <sheets>
    <sheet name="new 1" sheetId="1" r:id="rId1"/>
  </sheets>
  <calcPr calcId="145621"/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24" i="1"/>
  <c r="G25" i="1"/>
  <c r="G15" i="1"/>
  <c r="G3" i="1"/>
  <c r="G2" i="1"/>
  <c r="G4" i="1"/>
  <c r="G5" i="1"/>
  <c r="G6" i="1"/>
  <c r="G7" i="1"/>
  <c r="G8" i="1"/>
  <c r="G9" i="1"/>
  <c r="G10" i="1"/>
  <c r="G11" i="1"/>
  <c r="G1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</calcChain>
</file>

<file path=xl/sharedStrings.xml><?xml version="1.0" encoding="utf-8"?>
<sst xmlns="http://schemas.openxmlformats.org/spreadsheetml/2006/main" count="34" uniqueCount="7">
  <si>
    <t>Pool</t>
  </si>
  <si>
    <t>Credit</t>
  </si>
  <si>
    <t>BTC</t>
  </si>
  <si>
    <t>Art</t>
  </si>
  <si>
    <t>Datum</t>
  </si>
  <si>
    <t>Kurs in €</t>
  </si>
  <si>
    <t>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</si>
</sst>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141414"/>
      <name val="Segoe UI"/>
      <family val="2"/>
    </font>
    <font>
      <sz val="11"/>
      <color rgb="FF141414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18" fillId="0" borderId="0" xfId="0" applyFont="1"/>
    <xf numFmtId="14" fontId="0" fillId="0" borderId="10" xfId="0" applyNumberFormat="1" applyFont="1" applyBorder="1"/>
    <xf numFmtId="14" fontId="0" fillId="0" borderId="11" xfId="0" applyNumberFormat="1" applyFont="1" applyBorder="1"/>
    <xf numFmtId="0" fontId="19" fillId="0" borderId="0" xfId="0" applyFont="1"/>
    <xf numFmtId="2" fontId="0" fillId="0" borderId="0" xfId="0" applyNumberFormat="1"/>
    <xf numFmtId="0" fontId="0" fillId="0" borderId="0" xfId="0" applyBorder="1"/>
    <xf numFmtId="0" fontId="16" fillId="0" borderId="0" xfId="0" applyFont="1" applyBorder="1" applyAlignment="1">
      <alignment horizontal="left"/>
    </xf>
    <xf numFmtId="0" fontId="16" fillId="0" borderId="0" xfId="0" applyNumberFormat="1" applyFont="1" applyBorder="1"/>
    <xf numFmtId="14" fontId="0" fillId="0" borderId="0" xfId="0" applyNumberFormat="1" applyBorder="1" applyAlignment="1">
      <alignment horizontal="left" indent="1"/>
    </xf>
    <xf numFmtId="0" fontId="0" fillId="0" borderId="0" xfId="0" applyNumberFormat="1" applyBorder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7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numFmt numFmtId="19" formatCode="dd/mm/yyyy"/>
    </dxf>
    <dxf>
      <numFmt numFmtId="4" formatCode="#,##0.00"/>
    </dxf>
    <dxf>
      <numFmt numFmtId="19" formatCode="dd/mm/yyyy"/>
    </dxf>
    <dxf>
      <numFmt numFmtId="164" formatCode="0.0000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D25" totalsRowShown="0">
  <autoFilter ref="A1:D25"/>
  <tableColumns count="4">
    <tableColumn id="1" name="Datum" dataDxfId="6"/>
    <tableColumn id="2" name="Art"/>
    <tableColumn id="3" name="BTC" dataDxfId="5"/>
    <tableColumn id="6" name="Wert">
      <calculatedColumnFormula>VLOOKUP(Tabelle1[[#This Row],[Datum]],Tabelle2[],2,0)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I1:J12" totalsRowShown="0">
  <autoFilter ref="I1:J12"/>
  <tableColumns count="2">
    <tableColumn id="1" name="Datum" dataDxfId="4"/>
    <tableColumn id="2" name="Kurs in €" dataDxfId="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F14:G25" totalsRowShown="0">
  <autoFilter ref="F14:G25"/>
  <tableColumns count="2">
    <tableColumn id="1" name="Datum" dataDxfId="2"/>
    <tableColumn id="2" name="Credit">
      <calculatedColumnFormula>SUMIFS(Tabelle1[Wert],Tabelle1[Datum],I2,Tabelle1[Art],"Credit")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elle4" displayName="Tabelle4" ref="F1:G12" totalsRowShown="0">
  <autoFilter ref="F1:G12"/>
  <tableColumns count="2">
    <tableColumn id="1" name="Datum" dataDxfId="1"/>
    <tableColumn id="2" name="Pool" dataDxfId="0">
      <calculatedColumnFormula>SUMIFS(Tabelle1[Wert],Tabelle1[Datum],I2,Tabelle1[Art],"pool")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zoomScale="55" zoomScaleNormal="55" workbookViewId="0">
      <selection activeCell="L34" sqref="L34"/>
    </sheetView>
  </sheetViews>
  <sheetFormatPr baseColWidth="10" defaultRowHeight="14.4" x14ac:dyDescent="0.3"/>
  <cols>
    <col min="3" max="3" width="14.5546875" style="2" customWidth="1"/>
    <col min="5" max="5" width="12.88671875" bestFit="1" customWidth="1"/>
    <col min="6" max="6" width="14.44140625" bestFit="1" customWidth="1"/>
    <col min="7" max="7" width="16.109375" customWidth="1"/>
    <col min="8" max="8" width="21" bestFit="1" customWidth="1"/>
    <col min="9" max="9" width="14.77734375" bestFit="1" customWidth="1"/>
    <col min="12" max="12" width="12.88671875" bestFit="1" customWidth="1"/>
  </cols>
  <sheetData>
    <row r="1" spans="1:14" x14ac:dyDescent="0.3">
      <c r="A1" s="1" t="s">
        <v>4</v>
      </c>
      <c r="B1" t="s">
        <v>3</v>
      </c>
      <c r="C1" s="2" t="s">
        <v>2</v>
      </c>
      <c r="D1" t="s">
        <v>6</v>
      </c>
      <c r="F1" t="s">
        <v>4</v>
      </c>
      <c r="G1" t="s">
        <v>0</v>
      </c>
      <c r="I1" s="1" t="s">
        <v>4</v>
      </c>
      <c r="J1" s="3" t="s">
        <v>5</v>
      </c>
    </row>
    <row r="2" spans="1:14" x14ac:dyDescent="0.3">
      <c r="A2" s="1">
        <v>43098</v>
      </c>
      <c r="B2" t="s">
        <v>0</v>
      </c>
      <c r="C2" s="2">
        <v>4.6869999999999997E-5</v>
      </c>
      <c r="D2" s="7">
        <f>VLOOKUP(Tabelle1[[#This Row],[Datum]],Tabelle2[],2,0)</f>
        <v>12067.58</v>
      </c>
      <c r="F2" s="8">
        <v>43097</v>
      </c>
      <c r="G2" s="11">
        <f>SUMIFS(Tabelle1[Wert],Tabelle1[Datum],I2,Tabelle1[Art],"Pool")</f>
        <v>12067.58</v>
      </c>
      <c r="I2" s="1">
        <v>43098</v>
      </c>
      <c r="J2" s="3">
        <v>12067.58</v>
      </c>
    </row>
    <row r="3" spans="1:14" x14ac:dyDescent="0.3">
      <c r="A3" s="1">
        <v>43097</v>
      </c>
      <c r="B3" t="s">
        <v>0</v>
      </c>
      <c r="C3" s="2">
        <v>4.78E-6</v>
      </c>
      <c r="D3" s="7">
        <f>VLOOKUP(Tabelle1[[#This Row],[Datum]],Tabelle2[],2,0)</f>
        <v>12113.9</v>
      </c>
      <c r="F3" s="8">
        <v>43096</v>
      </c>
      <c r="G3" s="11">
        <f>SUMIFS(Tabelle1[Wert],Tabelle1[Datum],I3,Tabelle1[Art],"Pool")</f>
        <v>24227.8</v>
      </c>
      <c r="I3" s="1">
        <v>43097</v>
      </c>
      <c r="J3" s="3">
        <v>12113.9</v>
      </c>
    </row>
    <row r="4" spans="1:14" x14ac:dyDescent="0.3">
      <c r="A4" s="1">
        <v>43097</v>
      </c>
      <c r="B4" t="s">
        <v>0</v>
      </c>
      <c r="C4" s="2">
        <v>4.6879999999999998E-5</v>
      </c>
      <c r="D4" s="7">
        <f>VLOOKUP(Tabelle1[[#This Row],[Datum]],Tabelle2[],2,0)</f>
        <v>12113.9</v>
      </c>
      <c r="F4" s="8">
        <v>43095</v>
      </c>
      <c r="G4" s="11">
        <f>SUMIFS(Tabelle1[Wert],Tabelle1[Datum],I4,Tabelle1[Art],"pool")</f>
        <v>26061.98</v>
      </c>
      <c r="I4" s="1">
        <v>43096</v>
      </c>
      <c r="J4" s="3">
        <v>13030.99</v>
      </c>
    </row>
    <row r="5" spans="1:14" x14ac:dyDescent="0.3">
      <c r="A5" s="1">
        <v>43097</v>
      </c>
      <c r="B5" t="s">
        <v>1</v>
      </c>
      <c r="C5" s="2">
        <v>1.94988E-3</v>
      </c>
      <c r="D5" s="7">
        <f>VLOOKUP(Tabelle1[[#This Row],[Datum]],Tabelle2[],2,0)</f>
        <v>12113.9</v>
      </c>
      <c r="F5" s="8">
        <v>43094</v>
      </c>
      <c r="G5" s="11">
        <f>SUMIFS(Tabelle1[Wert],Tabelle1[Datum],I5,Tabelle1[Art],"pool")</f>
        <v>26538.66</v>
      </c>
      <c r="I5" s="1">
        <v>43095</v>
      </c>
      <c r="J5" s="3">
        <v>13269.33</v>
      </c>
    </row>
    <row r="6" spans="1:14" x14ac:dyDescent="0.3">
      <c r="A6" s="1">
        <v>43096</v>
      </c>
      <c r="B6" t="s">
        <v>0</v>
      </c>
      <c r="C6" s="2">
        <v>4.8099999999999997E-6</v>
      </c>
      <c r="D6" s="7">
        <f>VLOOKUP(Tabelle1[[#This Row],[Datum]],Tabelle2[],2,0)</f>
        <v>13030.99</v>
      </c>
      <c r="F6" s="8">
        <v>43093</v>
      </c>
      <c r="G6" s="11">
        <f>SUMIFS(Tabelle1[Wert],Tabelle1[Datum],I6,Tabelle1[Art],"pool")</f>
        <v>23380.400000000001</v>
      </c>
      <c r="I6" s="1">
        <v>43094</v>
      </c>
      <c r="J6" s="3">
        <v>11690.2</v>
      </c>
    </row>
    <row r="7" spans="1:14" x14ac:dyDescent="0.3">
      <c r="A7" s="1">
        <v>43096</v>
      </c>
      <c r="B7" t="s">
        <v>0</v>
      </c>
      <c r="C7" s="2">
        <v>4.7160000000000002E-5</v>
      </c>
      <c r="D7" s="7">
        <f>VLOOKUP(Tabelle1[[#This Row],[Datum]],Tabelle2[],2,0)</f>
        <v>13030.99</v>
      </c>
      <c r="F7" s="8">
        <v>43092</v>
      </c>
      <c r="G7" s="11">
        <f>SUMIFS(Tabelle1[Wert],Tabelle1[Datum],I7,Tabelle1[Art],"pool")</f>
        <v>24047.62</v>
      </c>
      <c r="I7" s="1">
        <v>43093</v>
      </c>
      <c r="J7" s="3">
        <v>12023.81</v>
      </c>
    </row>
    <row r="8" spans="1:14" x14ac:dyDescent="0.3">
      <c r="A8" s="1">
        <v>43096</v>
      </c>
      <c r="B8" t="s">
        <v>1</v>
      </c>
      <c r="C8" s="2">
        <v>2.0262800000000001E-3</v>
      </c>
      <c r="D8" s="7">
        <f>VLOOKUP(Tabelle1[[#This Row],[Datum]],Tabelle2[],2,0)</f>
        <v>13030.99</v>
      </c>
      <c r="F8" s="8">
        <v>43091</v>
      </c>
      <c r="G8" s="11">
        <f>SUMIFS(Tabelle1[Wert],Tabelle1[Datum],I8,Tabelle1[Art],"pool")</f>
        <v>24499.54</v>
      </c>
      <c r="I8" s="1">
        <v>43092</v>
      </c>
      <c r="J8" s="3">
        <v>12249.77</v>
      </c>
      <c r="L8" s="12"/>
      <c r="M8" s="12"/>
      <c r="N8" s="12"/>
    </row>
    <row r="9" spans="1:14" x14ac:dyDescent="0.3">
      <c r="A9" s="1">
        <v>43095</v>
      </c>
      <c r="B9" t="s">
        <v>0</v>
      </c>
      <c r="C9" s="2">
        <v>4.8199999999999996E-6</v>
      </c>
      <c r="D9" s="7">
        <f>VLOOKUP(Tabelle1[[#This Row],[Datum]],Tabelle2[],2,0)</f>
        <v>13269.33</v>
      </c>
      <c r="F9" s="8">
        <v>43090</v>
      </c>
      <c r="G9" s="11">
        <f>SUMIFS(Tabelle1[Wert],Tabelle1[Datum],I9,Tabelle1[Art],"pool")</f>
        <v>23934.92</v>
      </c>
      <c r="I9" s="1">
        <v>43091</v>
      </c>
      <c r="J9" s="3">
        <v>11967.46</v>
      </c>
      <c r="L9" s="13"/>
      <c r="M9" s="14"/>
      <c r="N9" s="12"/>
    </row>
    <row r="10" spans="1:14" x14ac:dyDescent="0.3">
      <c r="A10" s="1">
        <v>43095</v>
      </c>
      <c r="B10" t="s">
        <v>0</v>
      </c>
      <c r="C10" s="2">
        <v>4.7259999999999998E-5</v>
      </c>
      <c r="D10" s="7">
        <f>VLOOKUP(Tabelle1[[#This Row],[Datum]],Tabelle2[],2,0)</f>
        <v>13269.33</v>
      </c>
      <c r="F10" s="8">
        <v>43089</v>
      </c>
      <c r="G10" s="11">
        <f>SUMIFS(Tabelle1[Wert],Tabelle1[Datum],I10,Tabelle1[Art],"pool")</f>
        <v>26302.48</v>
      </c>
      <c r="I10" s="1">
        <v>43090</v>
      </c>
      <c r="J10" s="3">
        <v>13151.24</v>
      </c>
      <c r="L10" s="15"/>
      <c r="M10" s="16"/>
      <c r="N10" s="12"/>
    </row>
    <row r="11" spans="1:14" x14ac:dyDescent="0.3">
      <c r="A11" s="1">
        <v>43094</v>
      </c>
      <c r="B11" t="s">
        <v>0</v>
      </c>
      <c r="C11" s="2">
        <v>4.8400000000000002E-6</v>
      </c>
      <c r="D11" s="7">
        <f>VLOOKUP(Tabelle1[[#This Row],[Datum]],Tabelle2[],2,0)</f>
        <v>11690.2</v>
      </c>
      <c r="F11" s="8">
        <v>43088</v>
      </c>
      <c r="G11" s="11">
        <f>SUMIFS(Tabelle1[Wert],Tabelle1[Datum],I11,Tabelle1[Art],"pool")</f>
        <v>27758.2</v>
      </c>
      <c r="I11" s="1">
        <v>43089</v>
      </c>
      <c r="J11" s="3">
        <v>13879.1</v>
      </c>
      <c r="L11" s="15"/>
      <c r="M11" s="16"/>
      <c r="N11" s="12"/>
    </row>
    <row r="12" spans="1:14" x14ac:dyDescent="0.3">
      <c r="A12" s="1">
        <v>43094</v>
      </c>
      <c r="B12" t="s">
        <v>0</v>
      </c>
      <c r="C12" s="2">
        <v>4.7500000000000003E-5</v>
      </c>
      <c r="D12" s="7">
        <f>VLOOKUP(Tabelle1[[#This Row],[Datum]],Tabelle2[],2,0)</f>
        <v>11690.2</v>
      </c>
      <c r="F12" s="9">
        <v>43087</v>
      </c>
      <c r="G12" s="11">
        <f>SUMIFS(Tabelle1[Wert],Tabelle1[Datum],I12,Tabelle1[Art],"pool")</f>
        <v>14864.8</v>
      </c>
      <c r="I12" s="1">
        <v>43088</v>
      </c>
      <c r="J12" s="3">
        <v>14864.8</v>
      </c>
      <c r="L12" s="15"/>
      <c r="M12" s="16"/>
      <c r="N12" s="12"/>
    </row>
    <row r="13" spans="1:14" x14ac:dyDescent="0.3">
      <c r="A13" s="1">
        <v>43093</v>
      </c>
      <c r="B13" t="s">
        <v>1</v>
      </c>
      <c r="C13" s="2">
        <v>3.2453000000000001E-4</v>
      </c>
      <c r="D13" s="7">
        <f>VLOOKUP(Tabelle1[[#This Row],[Datum]],Tabelle2[],2,0)</f>
        <v>12023.81</v>
      </c>
      <c r="E13" s="6"/>
      <c r="F13" s="4"/>
      <c r="L13" s="13"/>
      <c r="M13" s="14"/>
      <c r="N13" s="12"/>
    </row>
    <row r="14" spans="1:14" x14ac:dyDescent="0.3">
      <c r="A14" s="1">
        <v>43093</v>
      </c>
      <c r="B14" t="s">
        <v>1</v>
      </c>
      <c r="C14" s="2">
        <v>1.5731E-4</v>
      </c>
      <c r="D14" s="7">
        <f>VLOOKUP(Tabelle1[[#This Row],[Datum]],Tabelle2[],2,0)</f>
        <v>12023.81</v>
      </c>
      <c r="E14" s="6"/>
      <c r="F14" s="4" t="s">
        <v>4</v>
      </c>
      <c r="G14" t="s">
        <v>1</v>
      </c>
      <c r="L14" s="15"/>
      <c r="M14" s="16"/>
      <c r="N14" s="12"/>
    </row>
    <row r="15" spans="1:14" x14ac:dyDescent="0.3">
      <c r="A15" s="1">
        <v>43093</v>
      </c>
      <c r="B15" t="s">
        <v>0</v>
      </c>
      <c r="C15" s="2">
        <v>2.4600000000000002E-6</v>
      </c>
      <c r="D15" s="7">
        <f>VLOOKUP(Tabelle1[[#This Row],[Datum]],Tabelle2[],2,0)</f>
        <v>12023.81</v>
      </c>
      <c r="E15" s="6"/>
      <c r="F15" s="1">
        <v>43097</v>
      </c>
      <c r="G15">
        <f>SUMIFS(Tabelle1[Wert],Tabelle1[Datum],I2,Tabelle1[Art],"Credit")</f>
        <v>0</v>
      </c>
      <c r="L15" s="15"/>
      <c r="M15" s="16"/>
      <c r="N15" s="12"/>
    </row>
    <row r="16" spans="1:14" x14ac:dyDescent="0.3">
      <c r="A16" s="1">
        <v>43093</v>
      </c>
      <c r="B16" t="s">
        <v>0</v>
      </c>
      <c r="C16" s="2">
        <v>4.7589999999999997E-5</v>
      </c>
      <c r="D16" s="7">
        <f>VLOOKUP(Tabelle1[[#This Row],[Datum]],Tabelle2[],2,0)</f>
        <v>12023.81</v>
      </c>
      <c r="E16" s="6"/>
      <c r="F16" s="1">
        <v>43096</v>
      </c>
      <c r="G16">
        <f>SUMIFS(Tabelle1[Wert],Tabelle1[Datum],I3,Tabelle1[Art],"Credit")</f>
        <v>12113.9</v>
      </c>
      <c r="L16" s="15"/>
      <c r="M16" s="16"/>
      <c r="N16" s="12"/>
    </row>
    <row r="17" spans="1:14" x14ac:dyDescent="0.3">
      <c r="A17" s="1">
        <v>43092</v>
      </c>
      <c r="B17" t="s">
        <v>0</v>
      </c>
      <c r="C17" s="2">
        <v>2.4600000000000002E-6</v>
      </c>
      <c r="D17" s="7">
        <f>VLOOKUP(Tabelle1[[#This Row],[Datum]],Tabelle2[],2,0)</f>
        <v>12249.77</v>
      </c>
      <c r="E17" s="6"/>
      <c r="F17" s="1">
        <v>43095</v>
      </c>
      <c r="G17">
        <f>SUMIFS(Tabelle1[Wert],Tabelle1[Datum],I4,Tabelle1[Art],"Credit")</f>
        <v>13030.99</v>
      </c>
      <c r="L17" s="15"/>
      <c r="M17" s="16"/>
      <c r="N17" s="12"/>
    </row>
    <row r="18" spans="1:14" x14ac:dyDescent="0.3">
      <c r="A18" s="1">
        <v>43092</v>
      </c>
      <c r="B18" t="s">
        <v>0</v>
      </c>
      <c r="C18" s="2">
        <v>4.7679999999999998E-5</v>
      </c>
      <c r="D18" s="7">
        <f>VLOOKUP(Tabelle1[[#This Row],[Datum]],Tabelle2[],2,0)</f>
        <v>12249.77</v>
      </c>
      <c r="E18" s="5"/>
      <c r="F18" s="1">
        <v>43094</v>
      </c>
      <c r="G18">
        <f>SUMIFS(Tabelle1[Wert],Tabelle1[Datum],I5,Tabelle1[Art],"Credit")</f>
        <v>0</v>
      </c>
      <c r="L18" s="15"/>
      <c r="M18" s="16"/>
      <c r="N18" s="12"/>
    </row>
    <row r="19" spans="1:14" x14ac:dyDescent="0.3">
      <c r="A19" s="1">
        <v>43091</v>
      </c>
      <c r="B19" t="s">
        <v>0</v>
      </c>
      <c r="C19" s="2">
        <v>2.48E-6</v>
      </c>
      <c r="D19" s="7">
        <f>VLOOKUP(Tabelle1[[#This Row],[Datum]],Tabelle2[],2,0)</f>
        <v>11967.46</v>
      </c>
      <c r="F19" s="1">
        <v>43093</v>
      </c>
      <c r="G19">
        <f>SUMIFS(Tabelle1[Wert],Tabelle1[Datum],I6,Tabelle1[Art],"Credit")</f>
        <v>0</v>
      </c>
      <c r="L19" s="15"/>
      <c r="M19" s="16"/>
      <c r="N19" s="12"/>
    </row>
    <row r="20" spans="1:14" x14ac:dyDescent="0.3">
      <c r="A20" s="1">
        <v>43091</v>
      </c>
      <c r="B20" t="s">
        <v>0</v>
      </c>
      <c r="C20" s="2">
        <v>4.816E-5</v>
      </c>
      <c r="D20" s="7">
        <f>VLOOKUP(Tabelle1[[#This Row],[Datum]],Tabelle2[],2,0)</f>
        <v>11967.46</v>
      </c>
      <c r="F20" s="1">
        <v>43092</v>
      </c>
      <c r="G20">
        <f>SUMIFS(Tabelle1[Wert],Tabelle1[Datum],I7,Tabelle1[Art],"Credit")</f>
        <v>24047.62</v>
      </c>
      <c r="L20" s="6"/>
      <c r="M20" s="4"/>
    </row>
    <row r="21" spans="1:14" x14ac:dyDescent="0.3">
      <c r="A21" s="1">
        <v>43090</v>
      </c>
      <c r="B21" t="s">
        <v>0</v>
      </c>
      <c r="C21" s="2">
        <v>2.5600000000000001E-6</v>
      </c>
      <c r="D21" s="7">
        <f>VLOOKUP(Tabelle1[[#This Row],[Datum]],Tabelle2[],2,0)</f>
        <v>13151.24</v>
      </c>
      <c r="F21" s="1">
        <v>43091</v>
      </c>
      <c r="G21">
        <f>SUMIFS(Tabelle1[Wert],Tabelle1[Datum],I8,Tabelle1[Art],"Credit")</f>
        <v>0</v>
      </c>
      <c r="L21" s="6"/>
      <c r="M21" s="4"/>
    </row>
    <row r="22" spans="1:14" x14ac:dyDescent="0.3">
      <c r="A22" s="1">
        <v>43090</v>
      </c>
      <c r="B22" t="s">
        <v>0</v>
      </c>
      <c r="C22" s="2">
        <v>4.9639999999999999E-5</v>
      </c>
      <c r="D22" s="7">
        <f>VLOOKUP(Tabelle1[[#This Row],[Datum]],Tabelle2[],2,0)</f>
        <v>13151.24</v>
      </c>
      <c r="F22" s="1">
        <v>43090</v>
      </c>
      <c r="G22">
        <f>SUMIFS(Tabelle1[Wert],Tabelle1[Datum],I9,Tabelle1[Art],"Credit")</f>
        <v>0</v>
      </c>
      <c r="L22" s="6"/>
      <c r="M22" s="4"/>
    </row>
    <row r="23" spans="1:14" x14ac:dyDescent="0.3">
      <c r="A23" s="1">
        <v>43089</v>
      </c>
      <c r="B23" t="s">
        <v>0</v>
      </c>
      <c r="C23" s="2">
        <v>2.5799999999999999E-6</v>
      </c>
      <c r="D23" s="7">
        <f>VLOOKUP(Tabelle1[[#This Row],[Datum]],Tabelle2[],2,0)</f>
        <v>13879.1</v>
      </c>
      <c r="E23" s="1"/>
      <c r="F23" s="1">
        <v>43089</v>
      </c>
      <c r="G23">
        <f>SUMIFS(Tabelle1[Wert],Tabelle1[Datum],I10,Tabelle1[Art],"Credit")</f>
        <v>0</v>
      </c>
      <c r="L23" s="6"/>
      <c r="M23" s="4"/>
    </row>
    <row r="24" spans="1:14" x14ac:dyDescent="0.3">
      <c r="A24" s="1">
        <v>43089</v>
      </c>
      <c r="B24" t="s">
        <v>0</v>
      </c>
      <c r="C24" s="2">
        <v>5.0040000000000002E-5</v>
      </c>
      <c r="D24" s="7">
        <f>VLOOKUP(Tabelle1[[#This Row],[Datum]],Tabelle2[],2,0)</f>
        <v>13879.1</v>
      </c>
      <c r="E24" s="1"/>
      <c r="F24" s="1">
        <v>43088</v>
      </c>
      <c r="G24">
        <f>SUMIFS(Tabelle1[Wert],Tabelle1[Datum],I11,Tabelle1[Art],"Credit")</f>
        <v>0</v>
      </c>
      <c r="L24" s="6"/>
      <c r="M24" s="4"/>
    </row>
    <row r="25" spans="1:14" x14ac:dyDescent="0.3">
      <c r="A25" s="1">
        <v>43088</v>
      </c>
      <c r="B25" t="s">
        <v>0</v>
      </c>
      <c r="C25" s="2">
        <v>2.5900000000000002E-6</v>
      </c>
      <c r="D25" s="7">
        <f>VLOOKUP(Tabelle1[[#This Row],[Datum]],Tabelle2[],2,0)</f>
        <v>14864.8</v>
      </c>
      <c r="E25" s="1"/>
      <c r="F25" s="1">
        <v>43087</v>
      </c>
      <c r="G25">
        <f>SUMIFS(Tabelle1[Wert],Tabelle1[Datum],I12,Tabelle1[Art],"Credit")</f>
        <v>0</v>
      </c>
      <c r="H25" s="7"/>
    </row>
    <row r="26" spans="1:14" x14ac:dyDescent="0.3">
      <c r="A26" s="1"/>
      <c r="E26" s="1"/>
    </row>
    <row r="27" spans="1:14" x14ac:dyDescent="0.3">
      <c r="E27" s="1"/>
    </row>
    <row r="28" spans="1:14" x14ac:dyDescent="0.3">
      <c r="E28" s="1"/>
    </row>
    <row r="29" spans="1:14" x14ac:dyDescent="0.3">
      <c r="E29" s="1"/>
    </row>
    <row r="30" spans="1:14" x14ac:dyDescent="0.3">
      <c r="E30" s="1"/>
    </row>
    <row r="31" spans="1:14" x14ac:dyDescent="0.3">
      <c r="E31" s="1"/>
    </row>
    <row r="32" spans="1:14" x14ac:dyDescent="0.3">
      <c r="E32" s="1"/>
    </row>
    <row r="33" spans="5:9" x14ac:dyDescent="0.3">
      <c r="E33" s="1"/>
    </row>
    <row r="34" spans="5:9" x14ac:dyDescent="0.3">
      <c r="E34" s="1"/>
    </row>
    <row r="35" spans="5:9" x14ac:dyDescent="0.3">
      <c r="E35" s="7"/>
      <c r="I35" s="7"/>
    </row>
    <row r="36" spans="5:9" x14ac:dyDescent="0.3">
      <c r="E36" s="1"/>
      <c r="F36" s="7"/>
    </row>
    <row r="37" spans="5:9" x14ac:dyDescent="0.3">
      <c r="E37" s="1"/>
      <c r="F37" s="7"/>
    </row>
    <row r="38" spans="5:9" x14ac:dyDescent="0.3">
      <c r="E38" s="1"/>
      <c r="F38" s="10"/>
    </row>
    <row r="39" spans="5:9" x14ac:dyDescent="0.3">
      <c r="E39" s="1"/>
      <c r="F39" s="10"/>
    </row>
    <row r="40" spans="5:9" x14ac:dyDescent="0.3">
      <c r="E40" s="1"/>
      <c r="F40" s="7"/>
    </row>
    <row r="41" spans="5:9" x14ac:dyDescent="0.3">
      <c r="E41" s="1"/>
      <c r="F41" s="7"/>
    </row>
    <row r="42" spans="5:9" x14ac:dyDescent="0.3">
      <c r="E42" s="1"/>
      <c r="F42" s="10"/>
    </row>
    <row r="43" spans="5:9" x14ac:dyDescent="0.3">
      <c r="E43" s="1"/>
      <c r="F43" s="7"/>
    </row>
    <row r="44" spans="5:9" x14ac:dyDescent="0.3">
      <c r="E44" s="1"/>
      <c r="F44" s="7"/>
    </row>
    <row r="45" spans="5:9" x14ac:dyDescent="0.3">
      <c r="E45" s="1"/>
      <c r="F45" s="7"/>
    </row>
    <row r="46" spans="5:9" x14ac:dyDescent="0.3">
      <c r="E46" s="1"/>
      <c r="F46" s="7"/>
    </row>
    <row r="47" spans="5:9" x14ac:dyDescent="0.3">
      <c r="E47" s="1"/>
      <c r="F47" s="7"/>
    </row>
  </sheetData>
  <pageMargins left="0.7" right="0.7" top="0.78740157499999996" bottom="0.78740157499999996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new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Lechner</dc:creator>
  <cp:lastModifiedBy>Tobias Lechner</cp:lastModifiedBy>
  <dcterms:created xsi:type="dcterms:W3CDTF">2018-06-05T12:30:43Z</dcterms:created>
  <dcterms:modified xsi:type="dcterms:W3CDTF">2018-06-06T12:07:49Z</dcterms:modified>
</cp:coreProperties>
</file>