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2" yWindow="82" windowWidth="18910" windowHeight="11819"/>
  </bookViews>
  <sheets>
    <sheet name="Cinebench15" sheetId="1" r:id="rId1"/>
    <sheet name="CPU-Z" sheetId="2" r:id="rId2"/>
  </sheets>
  <calcPr calcId="145621"/>
</workbook>
</file>

<file path=xl/calcChain.xml><?xml version="1.0" encoding="utf-8"?>
<calcChain xmlns="http://schemas.openxmlformats.org/spreadsheetml/2006/main">
  <c r="AC43" i="1" l="1"/>
  <c r="AB43" i="1"/>
  <c r="AA43" i="1"/>
  <c r="Z43" i="1"/>
  <c r="Y43" i="1"/>
  <c r="V43" i="1"/>
  <c r="X43" i="1" s="1"/>
  <c r="AA48" i="1"/>
  <c r="Y48" i="1"/>
  <c r="Z48" i="1"/>
  <c r="AC47" i="1"/>
  <c r="AB47" i="1"/>
  <c r="AA47" i="1"/>
  <c r="Z47" i="1"/>
  <c r="Y47" i="1"/>
  <c r="V47" i="1"/>
  <c r="X47" i="1" s="1"/>
  <c r="W43" i="1" l="1"/>
  <c r="AE43" i="1"/>
  <c r="AF43" i="1" s="1"/>
  <c r="W47" i="1"/>
  <c r="AE47" i="1"/>
  <c r="AF47" i="1" s="1"/>
  <c r="AC48" i="1"/>
  <c r="AB48" i="1"/>
  <c r="V48" i="1"/>
  <c r="W48" i="1" s="1"/>
  <c r="AC33" i="1"/>
  <c r="AB33" i="1"/>
  <c r="AA33" i="1"/>
  <c r="Z33" i="1"/>
  <c r="Y33" i="1"/>
  <c r="V33" i="1"/>
  <c r="W33" i="1" s="1"/>
  <c r="X48" i="1" l="1"/>
  <c r="X33" i="1"/>
  <c r="AE33" i="1"/>
  <c r="AF33" i="1" s="1"/>
  <c r="U5" i="1" l="1"/>
  <c r="T13" i="1"/>
  <c r="T10" i="1"/>
  <c r="T12" i="1"/>
  <c r="T16" i="1"/>
  <c r="Y46" i="1"/>
  <c r="V46" i="1"/>
  <c r="W46" i="1" s="1"/>
  <c r="AB46" i="1"/>
  <c r="AC46" i="1"/>
  <c r="Z46" i="1"/>
  <c r="AA46" i="1"/>
  <c r="AE46" i="1" s="1"/>
  <c r="AC35" i="1"/>
  <c r="AB35" i="1"/>
  <c r="AA35" i="1"/>
  <c r="AE35" i="1" s="1"/>
  <c r="Z35" i="1"/>
  <c r="Y35" i="1"/>
  <c r="V35" i="1"/>
  <c r="X35" i="1" s="1"/>
  <c r="AF46" i="1" l="1"/>
  <c r="X46" i="1"/>
  <c r="AF35" i="1"/>
  <c r="W35" i="1"/>
  <c r="V11" i="2"/>
  <c r="X11" i="2" s="1"/>
  <c r="W11" i="2"/>
  <c r="Y11" i="2"/>
  <c r="Z11" i="2"/>
  <c r="AA11" i="2"/>
  <c r="AB11" i="2"/>
  <c r="AD11" i="2"/>
  <c r="AE11" i="2" s="1"/>
  <c r="Y41" i="1"/>
  <c r="AC41" i="1"/>
  <c r="Z41" i="1"/>
  <c r="AB41" i="1"/>
  <c r="V41" i="1"/>
  <c r="X41" i="1" s="1"/>
  <c r="AA41" i="1"/>
  <c r="W41" i="1" l="1"/>
  <c r="AE41" i="1"/>
  <c r="AF41" i="1" s="1"/>
  <c r="AB10" i="2"/>
  <c r="AA10" i="2"/>
  <c r="Z10" i="2"/>
  <c r="AD10" i="2" s="1"/>
  <c r="AE10" i="2" s="1"/>
  <c r="Y10" i="2"/>
  <c r="V10" i="2"/>
  <c r="X10" i="2" s="1"/>
  <c r="AB9" i="2"/>
  <c r="AA9" i="2"/>
  <c r="Z9" i="2"/>
  <c r="AD9" i="2" s="1"/>
  <c r="Y9" i="2"/>
  <c r="V9" i="2"/>
  <c r="X9" i="2" s="1"/>
  <c r="AB8" i="2"/>
  <c r="AA8" i="2"/>
  <c r="Z8" i="2"/>
  <c r="AD8" i="2" s="1"/>
  <c r="Y8" i="2"/>
  <c r="V8" i="2"/>
  <c r="X8" i="2" s="1"/>
  <c r="AC12" i="1"/>
  <c r="AB12" i="1"/>
  <c r="AA12" i="1"/>
  <c r="Z12" i="1"/>
  <c r="Y12" i="1"/>
  <c r="V12" i="1"/>
  <c r="X12" i="1" s="1"/>
  <c r="AC10" i="1"/>
  <c r="AB10" i="1"/>
  <c r="AA10" i="1"/>
  <c r="Z10" i="1"/>
  <c r="Y10" i="1"/>
  <c r="V10" i="1"/>
  <c r="X10" i="1" s="1"/>
  <c r="AC13" i="1"/>
  <c r="AB13" i="1"/>
  <c r="AA13" i="1"/>
  <c r="Z13" i="1"/>
  <c r="Y13" i="1"/>
  <c r="V13" i="1"/>
  <c r="X13" i="1" s="1"/>
  <c r="AC16" i="1"/>
  <c r="AB16" i="1"/>
  <c r="AA16" i="1"/>
  <c r="Z16" i="1"/>
  <c r="Y16" i="1"/>
  <c r="V16" i="1"/>
  <c r="X16" i="1" s="1"/>
  <c r="AC42" i="1"/>
  <c r="AB42" i="1"/>
  <c r="AA42" i="1"/>
  <c r="Z42" i="1"/>
  <c r="Y42" i="1"/>
  <c r="V42" i="1"/>
  <c r="X42" i="1" s="1"/>
  <c r="AC38" i="1"/>
  <c r="AB38" i="1"/>
  <c r="AA38" i="1"/>
  <c r="Z38" i="1"/>
  <c r="Y38" i="1"/>
  <c r="V38" i="1"/>
  <c r="X38" i="1" s="1"/>
  <c r="AC36" i="1"/>
  <c r="AB36" i="1"/>
  <c r="AA36" i="1"/>
  <c r="Z36" i="1"/>
  <c r="Y36" i="1"/>
  <c r="V36" i="1"/>
  <c r="W36" i="1" s="1"/>
  <c r="AC37" i="1"/>
  <c r="AB37" i="1"/>
  <c r="AA37" i="1"/>
  <c r="Z37" i="1"/>
  <c r="Y37" i="1"/>
  <c r="V37" i="1"/>
  <c r="X37" i="1" s="1"/>
  <c r="AC34" i="1"/>
  <c r="AB34" i="1"/>
  <c r="AA34" i="1"/>
  <c r="Z34" i="1"/>
  <c r="Y34" i="1"/>
  <c r="V34" i="1"/>
  <c r="X34" i="1" s="1"/>
  <c r="AC30" i="1"/>
  <c r="AB30" i="1"/>
  <c r="AA30" i="1"/>
  <c r="Z30" i="1"/>
  <c r="Y30" i="1"/>
  <c r="V30" i="1"/>
  <c r="W30" i="1" s="1"/>
  <c r="AC31" i="1"/>
  <c r="AB31" i="1"/>
  <c r="AA31" i="1"/>
  <c r="Z31" i="1"/>
  <c r="Y31" i="1"/>
  <c r="V31" i="1"/>
  <c r="X31" i="1" s="1"/>
  <c r="AC32" i="1"/>
  <c r="AB32" i="1"/>
  <c r="AA32" i="1"/>
  <c r="Z32" i="1"/>
  <c r="Y32" i="1"/>
  <c r="V32" i="1"/>
  <c r="W32" i="1" s="1"/>
  <c r="AE36" i="1" l="1"/>
  <c r="AE38" i="1"/>
  <c r="AE16" i="1"/>
  <c r="AF16" i="1" s="1"/>
  <c r="AE13" i="1"/>
  <c r="AE12" i="1"/>
  <c r="AE42" i="1"/>
  <c r="AF42" i="1" s="1"/>
  <c r="AE10" i="1"/>
  <c r="AE37" i="1"/>
  <c r="AF37" i="1" s="1"/>
  <c r="AE34" i="1"/>
  <c r="AF34" i="1" s="1"/>
  <c r="AE32" i="1"/>
  <c r="AE31" i="1"/>
  <c r="AE30" i="1"/>
  <c r="AF30" i="1" s="1"/>
  <c r="AF13" i="1"/>
  <c r="W42" i="1"/>
  <c r="AF38" i="1"/>
  <c r="AF12" i="1"/>
  <c r="AF10" i="1"/>
  <c r="W10" i="2"/>
  <c r="AE9" i="2"/>
  <c r="W9" i="2"/>
  <c r="W8" i="2"/>
  <c r="AE8" i="2"/>
  <c r="W12" i="1"/>
  <c r="W10" i="1"/>
  <c r="W13" i="1"/>
  <c r="W16" i="1"/>
  <c r="W38" i="1"/>
  <c r="AF36" i="1"/>
  <c r="X36" i="1"/>
  <c r="W34" i="1"/>
  <c r="W37" i="1"/>
  <c r="X30" i="1"/>
  <c r="AF31" i="1"/>
  <c r="W31" i="1"/>
  <c r="X32" i="1"/>
  <c r="AF32" i="1"/>
  <c r="AC20" i="1"/>
  <c r="AB20" i="1"/>
  <c r="AA20" i="1"/>
  <c r="Z20" i="1"/>
  <c r="Y20" i="1"/>
  <c r="V20" i="1"/>
  <c r="X20" i="1" s="1"/>
  <c r="AE20" i="1" l="1"/>
  <c r="AF20" i="1"/>
  <c r="W20" i="1"/>
  <c r="Y40" i="1"/>
  <c r="Y25" i="1"/>
  <c r="Y26" i="1"/>
  <c r="Y27" i="1"/>
  <c r="Y15" i="1"/>
  <c r="Y18" i="1"/>
  <c r="Y23" i="1"/>
  <c r="Y24" i="1"/>
  <c r="Y22" i="1"/>
  <c r="Y21" i="1"/>
  <c r="Y17" i="1"/>
  <c r="Y29" i="1"/>
  <c r="Y39" i="1"/>
  <c r="Y9" i="1"/>
  <c r="Y11" i="1"/>
  <c r="Y6" i="1"/>
  <c r="Y7" i="1"/>
  <c r="Y8" i="1"/>
  <c r="Y4" i="1"/>
  <c r="Y5" i="1"/>
  <c r="Y2" i="1"/>
  <c r="Y3" i="1"/>
  <c r="Y28" i="1"/>
  <c r="Y19" i="1"/>
  <c r="Y14" i="1"/>
  <c r="Y45" i="1"/>
  <c r="Y44" i="1"/>
  <c r="Y49" i="1"/>
  <c r="Y50" i="1"/>
  <c r="V44" i="1"/>
  <c r="X44" i="1" s="1"/>
  <c r="AC17" i="1"/>
  <c r="AB17" i="1"/>
  <c r="AA17" i="1"/>
  <c r="Z17" i="1"/>
  <c r="V17" i="1"/>
  <c r="W17" i="1" s="1"/>
  <c r="AC21" i="1"/>
  <c r="AB21" i="1"/>
  <c r="AA21" i="1"/>
  <c r="Z21" i="1"/>
  <c r="V21" i="1"/>
  <c r="X21" i="1" s="1"/>
  <c r="AC8" i="1"/>
  <c r="AB8" i="1"/>
  <c r="AA8" i="1"/>
  <c r="Z8" i="1"/>
  <c r="V8" i="1"/>
  <c r="W8" i="1" s="1"/>
  <c r="AC7" i="1"/>
  <c r="AB7" i="1"/>
  <c r="AA7" i="1"/>
  <c r="Z7" i="1"/>
  <c r="V7" i="1"/>
  <c r="X7" i="1" s="1"/>
  <c r="AC22" i="1"/>
  <c r="AB22" i="1"/>
  <c r="AA22" i="1"/>
  <c r="Z22" i="1"/>
  <c r="V22" i="1"/>
  <c r="W22" i="1" s="1"/>
  <c r="AC24" i="1"/>
  <c r="AB24" i="1"/>
  <c r="AA24" i="1"/>
  <c r="Z24" i="1"/>
  <c r="V24" i="1"/>
  <c r="X24" i="1" s="1"/>
  <c r="AC23" i="1"/>
  <c r="AB23" i="1"/>
  <c r="AA23" i="1"/>
  <c r="Z23" i="1"/>
  <c r="V23" i="1"/>
  <c r="W23" i="1" s="1"/>
  <c r="AC18" i="1"/>
  <c r="AB18" i="1"/>
  <c r="AA18" i="1"/>
  <c r="Z18" i="1"/>
  <c r="V18" i="1"/>
  <c r="X18" i="1" s="1"/>
  <c r="AE21" i="1" l="1"/>
  <c r="AE8" i="1"/>
  <c r="AE7" i="1"/>
  <c r="AF7" i="1" s="1"/>
  <c r="AE22" i="1"/>
  <c r="AE24" i="1"/>
  <c r="AE18" i="1"/>
  <c r="AE23" i="1"/>
  <c r="AE17" i="1"/>
  <c r="AF17" i="1" s="1"/>
  <c r="AF18" i="1"/>
  <c r="X17" i="1"/>
  <c r="X23" i="1"/>
  <c r="X8" i="1"/>
  <c r="X22" i="1"/>
  <c r="W21" i="1"/>
  <c r="AF22" i="1"/>
  <c r="AF21" i="1"/>
  <c r="AF8" i="1"/>
  <c r="W7" i="1"/>
  <c r="W24" i="1"/>
  <c r="AF24" i="1"/>
  <c r="AF23" i="1"/>
  <c r="W18" i="1"/>
  <c r="Z15" i="1"/>
  <c r="AA29" i="1"/>
  <c r="AB15" i="1"/>
  <c r="AC15" i="1"/>
  <c r="AC29" i="1"/>
  <c r="AB29" i="1"/>
  <c r="V29" i="1"/>
  <c r="X29" i="1" s="1"/>
  <c r="AC40" i="1"/>
  <c r="AB40" i="1"/>
  <c r="AA40" i="1"/>
  <c r="Z40" i="1"/>
  <c r="V40" i="1"/>
  <c r="AE40" i="1" l="1"/>
  <c r="AE29" i="1"/>
  <c r="X40" i="1"/>
  <c r="W40" i="1"/>
  <c r="AA15" i="1"/>
  <c r="V15" i="1"/>
  <c r="Z29" i="1"/>
  <c r="W29" i="1"/>
  <c r="AF29" i="1"/>
  <c r="AF40" i="1"/>
  <c r="AE15" i="1" l="1"/>
  <c r="W15" i="1"/>
  <c r="X15" i="1"/>
  <c r="AF15" i="1"/>
  <c r="AC50" i="1" l="1"/>
  <c r="AB50" i="1"/>
  <c r="AA50" i="1"/>
  <c r="Z50" i="1"/>
  <c r="V50" i="1"/>
  <c r="AC49" i="1"/>
  <c r="AB49" i="1"/>
  <c r="AA49" i="1"/>
  <c r="Z49" i="1"/>
  <c r="V49" i="1"/>
  <c r="AC3" i="1"/>
  <c r="AB3" i="1"/>
  <c r="AA3" i="1"/>
  <c r="Z3" i="1"/>
  <c r="V3" i="1"/>
  <c r="AC45" i="1"/>
  <c r="AB45" i="1"/>
  <c r="AA45" i="1"/>
  <c r="Z45" i="1"/>
  <c r="V45" i="1"/>
  <c r="X45" i="1" s="1"/>
  <c r="AC27" i="1"/>
  <c r="AB27" i="1"/>
  <c r="AA27" i="1"/>
  <c r="Z27" i="1"/>
  <c r="V27" i="1"/>
  <c r="X27" i="1" s="1"/>
  <c r="AC26" i="1"/>
  <c r="AB26" i="1"/>
  <c r="AA26" i="1"/>
  <c r="Z26" i="1"/>
  <c r="V26" i="1"/>
  <c r="AC25" i="1"/>
  <c r="AB25" i="1"/>
  <c r="AA25" i="1"/>
  <c r="Z25" i="1"/>
  <c r="V25" i="1"/>
  <c r="AC39" i="1"/>
  <c r="AB39" i="1"/>
  <c r="AA39" i="1"/>
  <c r="Z39" i="1"/>
  <c r="V39" i="1"/>
  <c r="AC2" i="1"/>
  <c r="AB2" i="1"/>
  <c r="AA2" i="1"/>
  <c r="Z2" i="1"/>
  <c r="V2" i="1"/>
  <c r="AC4" i="1"/>
  <c r="AB4" i="1"/>
  <c r="AA4" i="1"/>
  <c r="Z4" i="1"/>
  <c r="V4" i="1"/>
  <c r="X4" i="1" s="1"/>
  <c r="AC5" i="1"/>
  <c r="AB5" i="1"/>
  <c r="AA5" i="1"/>
  <c r="Z5" i="1"/>
  <c r="V5" i="1"/>
  <c r="X5" i="1" s="1"/>
  <c r="AC6" i="1"/>
  <c r="AB6" i="1"/>
  <c r="AA6" i="1"/>
  <c r="Z6" i="1"/>
  <c r="V6" i="1"/>
  <c r="X6" i="1" s="1"/>
  <c r="AC9" i="1"/>
  <c r="AB9" i="1"/>
  <c r="AA9" i="1"/>
  <c r="Z9" i="1"/>
  <c r="V9" i="1"/>
  <c r="AC11" i="1"/>
  <c r="AB11" i="1"/>
  <c r="AA11" i="1"/>
  <c r="Z11" i="1"/>
  <c r="V11" i="1"/>
  <c r="AC44" i="1"/>
  <c r="AB44" i="1"/>
  <c r="AA44" i="1"/>
  <c r="Z44" i="1"/>
  <c r="AC28" i="1"/>
  <c r="AB28" i="1"/>
  <c r="AA28" i="1"/>
  <c r="Z28" i="1"/>
  <c r="V28" i="1"/>
  <c r="AC14" i="1"/>
  <c r="AB14" i="1"/>
  <c r="AA14" i="1"/>
  <c r="Z14" i="1"/>
  <c r="V14" i="1"/>
  <c r="AC19" i="1"/>
  <c r="AB19" i="1"/>
  <c r="AA19" i="1"/>
  <c r="Z19" i="1"/>
  <c r="V19" i="1"/>
  <c r="X19" i="1" s="1"/>
  <c r="AB4" i="2"/>
  <c r="AA4" i="2"/>
  <c r="Z4" i="2"/>
  <c r="AD4" i="2" s="1"/>
  <c r="Y4" i="2"/>
  <c r="V4" i="2"/>
  <c r="X4" i="2" s="1"/>
  <c r="AB6" i="2"/>
  <c r="AA6" i="2"/>
  <c r="Z6" i="2"/>
  <c r="AD6" i="2" s="1"/>
  <c r="Y6" i="2"/>
  <c r="V6" i="2"/>
  <c r="X6" i="2" s="1"/>
  <c r="AB7" i="2"/>
  <c r="AA7" i="2"/>
  <c r="Z7" i="2"/>
  <c r="AD7" i="2" s="1"/>
  <c r="Y7" i="2"/>
  <c r="V7" i="2"/>
  <c r="X7" i="2" s="1"/>
  <c r="AB5" i="2"/>
  <c r="AA5" i="2"/>
  <c r="Z5" i="2"/>
  <c r="AD5" i="2" s="1"/>
  <c r="Y5" i="2"/>
  <c r="V5" i="2"/>
  <c r="X5" i="2" s="1"/>
  <c r="AB2" i="2"/>
  <c r="AA2" i="2"/>
  <c r="Z2" i="2"/>
  <c r="AD2" i="2" s="1"/>
  <c r="Y2" i="2"/>
  <c r="V2" i="2"/>
  <c r="W2" i="2" s="1"/>
  <c r="AB3" i="2"/>
  <c r="AA3" i="2"/>
  <c r="Z3" i="2"/>
  <c r="AD3" i="2" s="1"/>
  <c r="Y3" i="2"/>
  <c r="V3" i="2"/>
  <c r="W3" i="2" s="1"/>
  <c r="AE45" i="1" l="1"/>
  <c r="AG45" i="1"/>
  <c r="AE5" i="1"/>
  <c r="AF5" i="1" s="1"/>
  <c r="AG5" i="1"/>
  <c r="AE14" i="1"/>
  <c r="AG14" i="1"/>
  <c r="AE25" i="1"/>
  <c r="AG25" i="1"/>
  <c r="AE50" i="1"/>
  <c r="AF50" i="1" s="1"/>
  <c r="AG50" i="1"/>
  <c r="AE28" i="1"/>
  <c r="AG28" i="1"/>
  <c r="AE27" i="1"/>
  <c r="AF27" i="1" s="1"/>
  <c r="AG27" i="1"/>
  <c r="AE39" i="1"/>
  <c r="AG39" i="1"/>
  <c r="AE49" i="1"/>
  <c r="AG49" i="1"/>
  <c r="AE4" i="1"/>
  <c r="AG4" i="1"/>
  <c r="AE6" i="1"/>
  <c r="AG6" i="1"/>
  <c r="AE26" i="1"/>
  <c r="AG26" i="1"/>
  <c r="AE19" i="1"/>
  <c r="AG19" i="1"/>
  <c r="AE9" i="1"/>
  <c r="AG9" i="1"/>
  <c r="AE11" i="1"/>
  <c r="AG11" i="1"/>
  <c r="AE44" i="1"/>
  <c r="AF44" i="1" s="1"/>
  <c r="AG44" i="1"/>
  <c r="AE2" i="1"/>
  <c r="AF2" i="1" s="1"/>
  <c r="AG47" i="1"/>
  <c r="AG43" i="1"/>
  <c r="AG33" i="1"/>
  <c r="AG2" i="1"/>
  <c r="AG46" i="1"/>
  <c r="AG35" i="1"/>
  <c r="AG41" i="1"/>
  <c r="AG37" i="1"/>
  <c r="AG42" i="1"/>
  <c r="AG36" i="1"/>
  <c r="AG13" i="1"/>
  <c r="AG10" i="1"/>
  <c r="AG32" i="1"/>
  <c r="AG38" i="1"/>
  <c r="AG31" i="1"/>
  <c r="AG16" i="1"/>
  <c r="AG30" i="1"/>
  <c r="AG12" i="1"/>
  <c r="AG34" i="1"/>
  <c r="AG20" i="1"/>
  <c r="AG17" i="1"/>
  <c r="AG7" i="1"/>
  <c r="AG21" i="1"/>
  <c r="AG22" i="1"/>
  <c r="AG23" i="1"/>
  <c r="AG8" i="1"/>
  <c r="AG24" i="1"/>
  <c r="AG18" i="1"/>
  <c r="AG29" i="1"/>
  <c r="AG40" i="1"/>
  <c r="AG15" i="1"/>
  <c r="AE3" i="1"/>
  <c r="AG3" i="1"/>
  <c r="W28" i="1"/>
  <c r="X28" i="1"/>
  <c r="W25" i="1"/>
  <c r="X25" i="1"/>
  <c r="W11" i="1"/>
  <c r="X11" i="1"/>
  <c r="W26" i="1"/>
  <c r="X26" i="1"/>
  <c r="W49" i="1"/>
  <c r="X49" i="1"/>
  <c r="W9" i="1"/>
  <c r="X9" i="1"/>
  <c r="W2" i="1"/>
  <c r="X2" i="1"/>
  <c r="W50" i="1"/>
  <c r="X50" i="1"/>
  <c r="W14" i="1"/>
  <c r="X14" i="1"/>
  <c r="W39" i="1"/>
  <c r="X39" i="1"/>
  <c r="W3" i="1"/>
  <c r="X3" i="1"/>
  <c r="AE6" i="2"/>
  <c r="AF19" i="1"/>
  <c r="AF26" i="1"/>
  <c r="W27" i="1"/>
  <c r="AF45" i="1"/>
  <c r="AF4" i="1"/>
  <c r="AF3" i="1"/>
  <c r="AF6" i="1"/>
  <c r="W5" i="1"/>
  <c r="W45" i="1"/>
  <c r="AF11" i="1"/>
  <c r="W19" i="1"/>
  <c r="AF14" i="1"/>
  <c r="W4" i="1"/>
  <c r="AF39" i="1"/>
  <c r="AF28" i="1"/>
  <c r="W44" i="1"/>
  <c r="AF49" i="1"/>
  <c r="AF9" i="1"/>
  <c r="AF25" i="1"/>
  <c r="AE3" i="2"/>
  <c r="W6" i="1"/>
  <c r="AE2" i="2"/>
  <c r="X3" i="2"/>
  <c r="AE5" i="2"/>
  <c r="W5" i="2"/>
  <c r="W7" i="2"/>
  <c r="X2" i="2"/>
  <c r="AE7" i="2"/>
  <c r="AE4" i="2"/>
  <c r="W4" i="2"/>
  <c r="W6" i="2"/>
</calcChain>
</file>

<file path=xl/sharedStrings.xml><?xml version="1.0" encoding="utf-8"?>
<sst xmlns="http://schemas.openxmlformats.org/spreadsheetml/2006/main" count="472" uniqueCount="111">
  <si>
    <t>CPU Arch</t>
  </si>
  <si>
    <t>CPU Codename</t>
  </si>
  <si>
    <t>CPU</t>
  </si>
  <si>
    <t>Takt [MHz]
All Cores
during Cinebench</t>
  </si>
  <si>
    <t>Takt [MHz]
Single Core
during Cinebench</t>
  </si>
  <si>
    <t>Turbo
[MHz]
1 Core</t>
  </si>
  <si>
    <t>Turbo
[MHz]
2 Core</t>
  </si>
  <si>
    <t>Turbo 
[MHz]
3 Core</t>
  </si>
  <si>
    <t>Turbo 
[MHz]
4 Core</t>
  </si>
  <si>
    <t>Turbo 
[MHz]
6 Core</t>
  </si>
  <si>
    <t>CPU 
Cache 
[MB]</t>
  </si>
  <si>
    <t>Cores</t>
  </si>
  <si>
    <t>Threads</t>
  </si>
  <si>
    <t>Anmerkung</t>
  </si>
  <si>
    <t>Single 
Core</t>
  </si>
  <si>
    <t>Multi 
Core</t>
  </si>
  <si>
    <t>SC*Cores</t>
  </si>
  <si>
    <t>MC/Kerne
[Points/Core]</t>
  </si>
  <si>
    <t>MC/Threads
[Points/Thread]</t>
  </si>
  <si>
    <t>Calc [MHz]</t>
  </si>
  <si>
    <t>SC</t>
  </si>
  <si>
    <t>Haswell Refresh</t>
  </si>
  <si>
    <t>Devils Canyon</t>
  </si>
  <si>
    <t>i7-4790K</t>
  </si>
  <si>
    <t>Aldaric87</t>
  </si>
  <si>
    <t>Skylake</t>
  </si>
  <si>
    <t>i7-6700K</t>
  </si>
  <si>
    <t>DC</t>
  </si>
  <si>
    <t>2x8</t>
  </si>
  <si>
    <t>Caramelito</t>
  </si>
  <si>
    <t>Haswell</t>
  </si>
  <si>
    <t>Haswell E</t>
  </si>
  <si>
    <t>i7-5820K</t>
  </si>
  <si>
    <t>Zen</t>
  </si>
  <si>
    <t>Ryzen</t>
  </si>
  <si>
    <t>R7-1700X</t>
  </si>
  <si>
    <t>Kaby Lake</t>
  </si>
  <si>
    <t>i7-7700K</t>
  </si>
  <si>
    <t>IchoTolot</t>
  </si>
  <si>
    <t>Piledriver</t>
  </si>
  <si>
    <t>Vishera</t>
  </si>
  <si>
    <t>FX-6300</t>
  </si>
  <si>
    <t>2x4</t>
  </si>
  <si>
    <t>Iscaran</t>
  </si>
  <si>
    <t>Ivy Bridge</t>
  </si>
  <si>
    <t>i3-3120M</t>
  </si>
  <si>
    <t>1x4</t>
  </si>
  <si>
    <t>Elke-Laptop, CPU-Z 216; 636</t>
  </si>
  <si>
    <t>Sandy Bridge</t>
  </si>
  <si>
    <t>i5-2400</t>
  </si>
  <si>
    <t>DX</t>
  </si>
  <si>
    <t>2x2</t>
  </si>
  <si>
    <t>OPC-152, nur 3200-3300 MHz im SingleCore-Test, CPU-Z 333; 1287</t>
  </si>
  <si>
    <t>DC, SC-Takt im Bench ?</t>
  </si>
  <si>
    <t>User/Quelle</t>
  </si>
  <si>
    <t>Multi Ratio
MS/SC</t>
  </si>
  <si>
    <t>SMT-Scaling
Multi Ratio/Cores</t>
  </si>
  <si>
    <t>SMT-Scaling
Multi Ratio/Threads</t>
  </si>
  <si>
    <t>Werte Berechnet aus Iscaran-Benchmark</t>
  </si>
  <si>
    <t>SC/Takt
[Points/GHz]</t>
  </si>
  <si>
    <t>SC-Score</t>
  </si>
  <si>
    <t>MC-Score</t>
  </si>
  <si>
    <t>DC ? SC-Takt im Bench ? RAM ?</t>
  </si>
  <si>
    <t>RAM-
Channels</t>
  </si>
  <si>
    <t>RAM-
Größe</t>
  </si>
  <si>
    <t>RAM-Takt
[MHz]</t>
  </si>
  <si>
    <t>Naples</t>
  </si>
  <si>
    <t>Werte nur simuliert aus den Ryzen 1700X Daten !!!</t>
  </si>
  <si>
    <t>4x8</t>
  </si>
  <si>
    <t>SC-Wert aus Multi berechnet</t>
  </si>
  <si>
    <t>Sun-Berg</t>
  </si>
  <si>
    <t>CPU-Z 453; 4847</t>
  </si>
  <si>
    <t>8T Ohne SMT</t>
  </si>
  <si>
    <t>8T Mit SMT</t>
  </si>
  <si>
    <t>CPU-Z
Single 
Core</t>
  </si>
  <si>
    <t>CPU-Z
Multi 
Core</t>
  </si>
  <si>
    <t>Threadripper</t>
  </si>
  <si>
    <t>Epyc</t>
  </si>
  <si>
    <t>immortous</t>
  </si>
  <si>
    <t>CL14</t>
  </si>
  <si>
    <t>CL12</t>
  </si>
  <si>
    <t>Elke-Laptop</t>
  </si>
  <si>
    <t>OPC-152, nur 3200-3300 MHz im SingleCore-Test</t>
  </si>
  <si>
    <t>Multi Ratio
MC/SC</t>
  </si>
  <si>
    <t>SMT-Effizienz/Kern
Core-Scaling
Multi Ratio/Cores</t>
  </si>
  <si>
    <t>SMT-Effizienz/Thread
Thread-Scaling
SC*Threads/MC</t>
  </si>
  <si>
    <t>Thread-Scaling
Thread Efficiency
Multi Ratio/Threads</t>
  </si>
  <si>
    <t>R7-1700</t>
  </si>
  <si>
    <t>frkazid</t>
  </si>
  <si>
    <t>HT ON, Wert für SC kopiert</t>
  </si>
  <si>
    <t>HT OFF, Wert für SC kopiert</t>
  </si>
  <si>
    <t>Wert für MC kopiert</t>
  </si>
  <si>
    <t>RAM
Ranks</t>
  </si>
  <si>
    <t>DR</t>
  </si>
  <si>
    <t>SR</t>
  </si>
  <si>
    <t>Xeon</t>
  </si>
  <si>
    <t>E3/1230v3</t>
  </si>
  <si>
    <t>Ravenstein</t>
  </si>
  <si>
    <t>CPU L3 
Cache 
[MB]</t>
  </si>
  <si>
    <t>E3-1230v3</t>
  </si>
  <si>
    <t>OC über BIOS</t>
  </si>
  <si>
    <t>i7-3770K</t>
  </si>
  <si>
    <t>oldmanhunting</t>
  </si>
  <si>
    <t>Simulation
Calc [MHz]</t>
  </si>
  <si>
    <t>Wert für MC aus SC Berechnet</t>
  </si>
  <si>
    <t>Relative
SC-Score /
GHz in %</t>
  </si>
  <si>
    <t>Takt im Single Core bench 3650 MHz statt 3750 MHz (Anzeige)? OC über RyzenMaster; Takt-Werte deshalb auf 3650 eingetragen</t>
  </si>
  <si>
    <t>i5-2500K</t>
  </si>
  <si>
    <t>Sologruppe</t>
  </si>
  <si>
    <t>2T Command Rating</t>
  </si>
  <si>
    <t>1T Command 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</si>
</sst>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3" borderId="1" xfId="0" applyFill="1" applyBorder="1"/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4" xfId="0" applyFill="1" applyBorder="1"/>
    <xf numFmtId="0" fontId="0" fillId="2" borderId="5" xfId="0" applyFill="1" applyBorder="1"/>
    <xf numFmtId="0" fontId="0" fillId="3" borderId="4" xfId="0" applyFill="1" applyBorder="1"/>
    <xf numFmtId="0" fontId="0" fillId="3" borderId="0" xfId="0" applyFill="1" applyBorder="1"/>
    <xf numFmtId="2" fontId="0" fillId="3" borderId="0" xfId="0" applyNumberFormat="1" applyFill="1" applyBorder="1"/>
    <xf numFmtId="164" fontId="0" fillId="3" borderId="0" xfId="0" applyNumberFormat="1" applyFill="1" applyBorder="1"/>
    <xf numFmtId="165" fontId="0" fillId="3" borderId="0" xfId="0" applyNumberFormat="1" applyFill="1" applyBorder="1"/>
    <xf numFmtId="165" fontId="0" fillId="3" borderId="5" xfId="0" applyNumberForma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0" borderId="0" xfId="0" applyFill="1" applyBorder="1"/>
    <xf numFmtId="1" fontId="0" fillId="4" borderId="0" xfId="0" applyNumberFormat="1" applyFill="1" applyBorder="1"/>
    <xf numFmtId="0" fontId="0" fillId="3" borderId="5" xfId="0" applyFill="1" applyBorder="1"/>
    <xf numFmtId="1" fontId="0" fillId="4" borderId="5" xfId="0" applyNumberFormat="1" applyFill="1" applyBorder="1"/>
    <xf numFmtId="0" fontId="1" fillId="3" borderId="2" xfId="0" applyFont="1" applyFill="1" applyBorder="1" applyAlignment="1">
      <alignment wrapText="1"/>
    </xf>
    <xf numFmtId="2" fontId="1" fillId="3" borderId="0" xfId="0" applyNumberFormat="1" applyFont="1" applyFill="1" applyBorder="1"/>
    <xf numFmtId="0" fontId="1" fillId="3" borderId="0" xfId="0" applyFont="1" applyFill="1" applyBorder="1"/>
    <xf numFmtId="0" fontId="0" fillId="0" borderId="4" xfId="0" applyFill="1" applyBorder="1"/>
    <xf numFmtId="0" fontId="0" fillId="5" borderId="5" xfId="0" applyFill="1" applyBorder="1"/>
    <xf numFmtId="0" fontId="0" fillId="5" borderId="4" xfId="0" applyFill="1" applyBorder="1"/>
    <xf numFmtId="9" fontId="1" fillId="3" borderId="4" xfId="1" applyFont="1" applyFill="1" applyBorder="1"/>
    <xf numFmtId="9" fontId="1" fillId="3" borderId="5" xfId="1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9" fontId="1" fillId="3" borderId="1" xfId="1" applyFont="1" applyFill="1" applyBorder="1" applyAlignment="1">
      <alignment wrapText="1"/>
    </xf>
    <xf numFmtId="9" fontId="1" fillId="3" borderId="3" xfId="1" applyFont="1" applyFill="1" applyBorder="1" applyAlignment="1">
      <alignment wrapText="1"/>
    </xf>
    <xf numFmtId="164" fontId="1" fillId="3" borderId="0" xfId="0" applyNumberFormat="1" applyFont="1" applyFill="1" applyBorder="1"/>
    <xf numFmtId="1" fontId="0" fillId="5" borderId="4" xfId="0" applyNumberFormat="1" applyFill="1" applyBorder="1"/>
    <xf numFmtId="0" fontId="0" fillId="6" borderId="5" xfId="0" applyFill="1" applyBorder="1"/>
    <xf numFmtId="0" fontId="0" fillId="6" borderId="4" xfId="0" applyFill="1" applyBorder="1"/>
    <xf numFmtId="1" fontId="0" fillId="3" borderId="4" xfId="0" applyNumberFormat="1" applyFill="1" applyBorder="1"/>
    <xf numFmtId="1" fontId="0" fillId="3" borderId="0" xfId="0" applyNumberFormat="1" applyFill="1" applyBorder="1"/>
    <xf numFmtId="1" fontId="0" fillId="3" borderId="5" xfId="0" applyNumberFormat="1" applyFill="1" applyBorder="1"/>
    <xf numFmtId="9" fontId="0" fillId="4" borderId="0" xfId="1" applyFont="1" applyFill="1"/>
    <xf numFmtId="0" fontId="0" fillId="4" borderId="0" xfId="0" applyFill="1"/>
    <xf numFmtId="0" fontId="0" fillId="6" borderId="0" xfId="0" applyFill="1" applyBorder="1"/>
    <xf numFmtId="0" fontId="0" fillId="6" borderId="0" xfId="0" applyFill="1"/>
  </cellXfs>
  <cellStyles count="2">
    <cellStyle name="Prozent" xfId="1" builtinId="5"/>
    <cellStyle name="Standard" xfId="0" builtinId="0"/>
  </cellStyles>
  <dxfs count="4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7700K@4.5GHz</a:t>
            </a:r>
            <a:br>
              <a:rPr lang="en-US" sz="1400"/>
            </a:br>
            <a:r>
              <a:rPr lang="en-US" sz="1400"/>
              <a:t>RAM-Takt vs MC;</a:t>
            </a:r>
            <a:r>
              <a:rPr lang="en-US" sz="1400" baseline="0"/>
              <a:t> +6% (1333 =&gt; 3000)</a:t>
            </a:r>
            <a:br>
              <a:rPr lang="en-US" sz="1400" baseline="0"/>
            </a:br>
            <a:r>
              <a:rPr lang="en-US" sz="1400" baseline="0"/>
              <a:t>ca: </a:t>
            </a:r>
            <a:r>
              <a:rPr lang="de-DE" sz="1400" b="1" i="0" u="none" strike="noStrike" baseline="0">
                <a:effectLst/>
              </a:rPr>
              <a:t>+21% RAM = +1% MC</a:t>
            </a:r>
            <a:endParaRPr lang="en-US" sz="1400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7700K RAM-Takt vs MC</c:v>
          </c:tx>
          <c:spPr>
            <a:ln w="28575">
              <a:noFill/>
            </a:ln>
          </c:spPr>
          <c:xVal>
            <c:numRef>
              <c:f>Cinebench15!$K$27:$K$32</c:f>
              <c:numCache>
                <c:formatCode>General</c:formatCode>
                <c:ptCount val="6"/>
                <c:pt idx="0">
                  <c:v>3264</c:v>
                </c:pt>
                <c:pt idx="1">
                  <c:v>2666</c:v>
                </c:pt>
                <c:pt idx="2">
                  <c:v>2666</c:v>
                </c:pt>
                <c:pt idx="3">
                  <c:v>2400</c:v>
                </c:pt>
                <c:pt idx="4">
                  <c:v>2666</c:v>
                </c:pt>
                <c:pt idx="5">
                  <c:v>2933</c:v>
                </c:pt>
              </c:numCache>
            </c:numRef>
          </c:xVal>
          <c:yVal>
            <c:numRef>
              <c:f>Cinebench15!$U$27:$U$32</c:f>
              <c:numCache>
                <c:formatCode>General</c:formatCode>
                <c:ptCount val="6"/>
                <c:pt idx="0">
                  <c:v>1244</c:v>
                </c:pt>
                <c:pt idx="1">
                  <c:v>1310</c:v>
                </c:pt>
                <c:pt idx="2">
                  <c:v>1346</c:v>
                </c:pt>
                <c:pt idx="3">
                  <c:v>1583</c:v>
                </c:pt>
                <c:pt idx="4">
                  <c:v>1581</c:v>
                </c:pt>
                <c:pt idx="5">
                  <c:v>1602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981824"/>
        <c:axId val="107984000"/>
      </c:scatterChart>
      <c:valAx>
        <c:axId val="107981824"/>
        <c:scaling>
          <c:orientation val="minMax"/>
          <c:min val="106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RAM [MHz]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7984000"/>
        <c:crosses val="autoZero"/>
        <c:crossBetween val="midCat"/>
      </c:valAx>
      <c:valAx>
        <c:axId val="107984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MC-Score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79818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400"/>
              <a:t>R7-1700@3.75GHz</a:t>
            </a:r>
            <a:br>
              <a:rPr lang="de-DE" sz="1400"/>
            </a:br>
            <a:r>
              <a:rPr lang="de-DE" sz="1400"/>
              <a:t>RAM</a:t>
            </a:r>
            <a:r>
              <a:rPr lang="de-DE" sz="1400" baseline="0"/>
              <a:t> vs Score; +2% SC; +4.5% MC (1866 =&gt; 3200)</a:t>
            </a:r>
            <a:br>
              <a:rPr lang="de-DE" sz="1400" baseline="0"/>
            </a:br>
            <a:r>
              <a:rPr lang="de-DE" sz="1400" baseline="0"/>
              <a:t>ca: +16% RAM = +1% MC; </a:t>
            </a:r>
            <a:r>
              <a:rPr lang="de-DE" sz="1400" b="1" i="0" u="none" strike="noStrike" baseline="0">
                <a:effectLst/>
              </a:rPr>
              <a:t>+35% RAM = +1% SC</a:t>
            </a:r>
            <a:endParaRPr lang="de-DE" sz="1400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Cinebench15!$T$1</c:f>
              <c:strCache>
                <c:ptCount val="1"/>
                <c:pt idx="0">
                  <c:v>Single 
Core</c:v>
                </c:pt>
              </c:strCache>
            </c:strRef>
          </c:tx>
          <c:spPr>
            <a:ln w="28575">
              <a:noFill/>
            </a:ln>
          </c:spPr>
          <c:xVal>
            <c:numRef>
              <c:f>Cinebench15!$K$14:$K$19</c:f>
              <c:numCache>
                <c:formatCode>General</c:formatCode>
                <c:ptCount val="6"/>
                <c:pt idx="0">
                  <c:v>1600</c:v>
                </c:pt>
                <c:pt idx="1">
                  <c:v>2666</c:v>
                </c:pt>
                <c:pt idx="2">
                  <c:v>1333</c:v>
                </c:pt>
                <c:pt idx="3">
                  <c:v>3200</c:v>
                </c:pt>
                <c:pt idx="4">
                  <c:v>3200</c:v>
                </c:pt>
                <c:pt idx="5">
                  <c:v>1333</c:v>
                </c:pt>
              </c:numCache>
            </c:numRef>
          </c:xVal>
          <c:yVal>
            <c:numRef>
              <c:f>Cinebench15!$T$14:$T$19</c:f>
              <c:numCache>
                <c:formatCode>General</c:formatCode>
                <c:ptCount val="6"/>
                <c:pt idx="0">
                  <c:v>190</c:v>
                </c:pt>
                <c:pt idx="1">
                  <c:v>162</c:v>
                </c:pt>
                <c:pt idx="2" formatCode="0">
                  <c:v>186.79611650485435</c:v>
                </c:pt>
                <c:pt idx="3">
                  <c:v>156</c:v>
                </c:pt>
                <c:pt idx="4">
                  <c:v>160</c:v>
                </c:pt>
                <c:pt idx="5">
                  <c:v>184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09920"/>
        <c:axId val="109028480"/>
      </c:scatterChart>
      <c:scatterChart>
        <c:scatterStyle val="lineMarker"/>
        <c:varyColors val="0"/>
        <c:ser>
          <c:idx val="1"/>
          <c:order val="1"/>
          <c:tx>
            <c:strRef>
              <c:f>Cinebench15!$U$1</c:f>
              <c:strCache>
                <c:ptCount val="1"/>
                <c:pt idx="0">
                  <c:v>Multi 
Core</c:v>
                </c:pt>
              </c:strCache>
            </c:strRef>
          </c:tx>
          <c:spPr>
            <a:ln w="28575">
              <a:noFill/>
            </a:ln>
          </c:spPr>
          <c:xVal>
            <c:numRef>
              <c:f>Cinebench15!$K$14:$K$19</c:f>
              <c:numCache>
                <c:formatCode>General</c:formatCode>
                <c:ptCount val="6"/>
                <c:pt idx="0">
                  <c:v>1600</c:v>
                </c:pt>
                <c:pt idx="1">
                  <c:v>2666</c:v>
                </c:pt>
                <c:pt idx="2">
                  <c:v>1333</c:v>
                </c:pt>
                <c:pt idx="3">
                  <c:v>3200</c:v>
                </c:pt>
                <c:pt idx="4">
                  <c:v>3200</c:v>
                </c:pt>
                <c:pt idx="5">
                  <c:v>1333</c:v>
                </c:pt>
              </c:numCache>
            </c:numRef>
          </c:xVal>
          <c:yVal>
            <c:numRef>
              <c:f>Cinebench15!$U$14:$U$19</c:f>
              <c:numCache>
                <c:formatCode>General</c:formatCode>
                <c:ptCount val="6"/>
                <c:pt idx="1">
                  <c:v>1769</c:v>
                </c:pt>
                <c:pt idx="2">
                  <c:v>962</c:v>
                </c:pt>
                <c:pt idx="3">
                  <c:v>1698</c:v>
                </c:pt>
                <c:pt idx="4">
                  <c:v>1745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32192"/>
        <c:axId val="109030400"/>
      </c:scatterChart>
      <c:valAx>
        <c:axId val="109009920"/>
        <c:scaling>
          <c:orientation val="minMax"/>
          <c:min val="106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RAM [MHz]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9028480"/>
        <c:crosses val="autoZero"/>
        <c:crossBetween val="midCat"/>
      </c:valAx>
      <c:valAx>
        <c:axId val="1090284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SC Score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9009920"/>
        <c:crosses val="autoZero"/>
        <c:crossBetween val="midCat"/>
      </c:valAx>
      <c:valAx>
        <c:axId val="1090304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09032192"/>
        <c:crosses val="max"/>
        <c:crossBetween val="midCat"/>
      </c:valAx>
      <c:valAx>
        <c:axId val="1090321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90304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400" b="1" i="0" baseline="0">
                <a:effectLst/>
              </a:rPr>
              <a:t>R7-1700@3.00GHz</a:t>
            </a:r>
            <a:br>
              <a:rPr lang="de-DE" sz="1400" b="1" i="0" baseline="0">
                <a:effectLst/>
              </a:rPr>
            </a:br>
            <a:r>
              <a:rPr lang="de-DE" sz="1400" b="1" i="0" baseline="0">
                <a:effectLst/>
              </a:rPr>
              <a:t>RAM vs Score; +3.5% SC; +8% MC (1866 =&gt; 3200)</a:t>
            </a:r>
            <a:br>
              <a:rPr lang="de-DE" sz="1400" b="1" i="0" baseline="0">
                <a:effectLst/>
              </a:rPr>
            </a:br>
            <a:r>
              <a:rPr lang="de-DE" sz="1400" b="1" i="0" baseline="0">
                <a:effectLst/>
              </a:rPr>
              <a:t>ca: +9% RAM = +1% MC; +20% RAM = +1% SC</a:t>
            </a:r>
            <a:endParaRPr lang="de-DE" sz="1400">
              <a:effectLst/>
            </a:endParaRP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Cinebench15!$T$1</c:f>
              <c:strCache>
                <c:ptCount val="1"/>
                <c:pt idx="0">
                  <c:v>Single 
Core</c:v>
                </c:pt>
              </c:strCache>
            </c:strRef>
          </c:tx>
          <c:spPr>
            <a:ln w="28575">
              <a:noFill/>
            </a:ln>
          </c:spPr>
          <c:xVal>
            <c:numRef>
              <c:f>Cinebench15!$K$21:$K$23</c:f>
              <c:numCache>
                <c:formatCode>General</c:formatCode>
                <c:ptCount val="3"/>
                <c:pt idx="0">
                  <c:v>2400</c:v>
                </c:pt>
                <c:pt idx="1">
                  <c:v>2666</c:v>
                </c:pt>
                <c:pt idx="2">
                  <c:v>2933</c:v>
                </c:pt>
              </c:numCache>
            </c:numRef>
          </c:xVal>
          <c:yVal>
            <c:numRef>
              <c:f>Cinebench15!$T$21:$T$23</c:f>
              <c:numCache>
                <c:formatCode>General</c:formatCode>
                <c:ptCount val="3"/>
                <c:pt idx="0">
                  <c:v>159</c:v>
                </c:pt>
                <c:pt idx="1">
                  <c:v>159</c:v>
                </c:pt>
                <c:pt idx="2">
                  <c:v>159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54592"/>
        <c:axId val="109073152"/>
      </c:scatterChart>
      <c:scatterChart>
        <c:scatterStyle val="lineMarker"/>
        <c:varyColors val="0"/>
        <c:ser>
          <c:idx val="1"/>
          <c:order val="1"/>
          <c:tx>
            <c:strRef>
              <c:f>Cinebench15!$U$1</c:f>
              <c:strCache>
                <c:ptCount val="1"/>
                <c:pt idx="0">
                  <c:v>Multi 
Core</c:v>
                </c:pt>
              </c:strCache>
            </c:strRef>
          </c:tx>
          <c:spPr>
            <a:ln w="28575">
              <a:noFill/>
            </a:ln>
          </c:spPr>
          <c:xVal>
            <c:numRef>
              <c:f>Cinebench15!$K$21:$K$23</c:f>
              <c:numCache>
                <c:formatCode>General</c:formatCode>
                <c:ptCount val="3"/>
                <c:pt idx="0">
                  <c:v>2400</c:v>
                </c:pt>
                <c:pt idx="1">
                  <c:v>2666</c:v>
                </c:pt>
                <c:pt idx="2">
                  <c:v>2933</c:v>
                </c:pt>
              </c:numCache>
            </c:numRef>
          </c:xVal>
          <c:yVal>
            <c:numRef>
              <c:f>Cinebench15!$U$21:$U$23</c:f>
              <c:numCache>
                <c:formatCode>General</c:formatCode>
                <c:ptCount val="3"/>
                <c:pt idx="0">
                  <c:v>1721</c:v>
                </c:pt>
                <c:pt idx="1">
                  <c:v>1726</c:v>
                </c:pt>
                <c:pt idx="2">
                  <c:v>1731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85056"/>
        <c:axId val="109075072"/>
      </c:scatterChart>
      <c:valAx>
        <c:axId val="109054592"/>
        <c:scaling>
          <c:orientation val="minMax"/>
          <c:min val="106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400" b="1" i="0" baseline="0">
                    <a:effectLst/>
                  </a:rPr>
                  <a:t>RAM [MHz]</a:t>
                </a:r>
                <a:endParaRPr lang="de-DE" sz="1400">
                  <a:effectLst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9073152"/>
        <c:crosses val="autoZero"/>
        <c:crossBetween val="midCat"/>
      </c:valAx>
      <c:valAx>
        <c:axId val="1090731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/>
                </a:pPr>
                <a:r>
                  <a:rPr lang="de-DE" sz="1100" b="1" i="0" baseline="0">
                    <a:effectLst/>
                  </a:rPr>
                  <a:t>SC Score</a:t>
                </a:r>
                <a:endParaRPr lang="de-DE" sz="1100">
                  <a:effectLst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9054592"/>
        <c:crosses val="autoZero"/>
        <c:crossBetween val="midCat"/>
      </c:valAx>
      <c:valAx>
        <c:axId val="109075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09085056"/>
        <c:crosses val="max"/>
        <c:crossBetween val="midCat"/>
      </c:valAx>
      <c:valAx>
        <c:axId val="109085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9075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160202</xdr:colOff>
      <xdr:row>60</xdr:row>
      <xdr:rowOff>162668</xdr:rowOff>
    </xdr:from>
    <xdr:to>
      <xdr:col>21</xdr:col>
      <xdr:colOff>382027</xdr:colOff>
      <xdr:row>85</xdr:row>
      <xdr:rowOff>1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455966</xdr:colOff>
      <xdr:row>60</xdr:row>
      <xdr:rowOff>162668</xdr:rowOff>
    </xdr:from>
    <xdr:to>
      <xdr:col>27</xdr:col>
      <xdr:colOff>197175</xdr:colOff>
      <xdr:row>84</xdr:row>
      <xdr:rowOff>172530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455967</xdr:colOff>
      <xdr:row>85</xdr:row>
      <xdr:rowOff>39433</xdr:rowOff>
    </xdr:from>
    <xdr:to>
      <xdr:col>27</xdr:col>
      <xdr:colOff>209499</xdr:colOff>
      <xdr:row>111</xdr:row>
      <xdr:rowOff>24645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"/>
  <sheetViews>
    <sheetView tabSelected="1" zoomScale="70" zoomScaleNormal="70" workbookViewId="0">
      <pane xSplit="10" ySplit="1" topLeftCell="P11" activePane="bottomRight" state="frozen"/>
      <selection pane="topRight" activeCell="K1" sqref="K1"/>
      <selection pane="bottomLeft" activeCell="A2" sqref="A2"/>
      <selection pane="bottomRight" activeCell="D48" sqref="D48"/>
    </sheetView>
  </sheetViews>
  <sheetFormatPr baseColWidth="10" defaultRowHeight="14.3" x14ac:dyDescent="0.25"/>
  <cols>
    <col min="1" max="1" width="16.375" style="13" bestFit="1" customWidth="1"/>
    <col min="2" max="2" width="14.625" style="14" bestFit="1" customWidth="1"/>
    <col min="3" max="3" width="13.375" style="14" bestFit="1" customWidth="1"/>
    <col min="4" max="4" width="18.125" style="14" bestFit="1" customWidth="1"/>
    <col min="5" max="5" width="11.625" customWidth="1"/>
    <col min="6" max="10" width="6.75" style="14" hidden="1" customWidth="1"/>
    <col min="11" max="11" width="9.375" style="14" bestFit="1" customWidth="1"/>
    <col min="12" max="12" width="8.375" style="14" bestFit="1" customWidth="1"/>
    <col min="13" max="13" width="8.375" style="14" customWidth="1"/>
    <col min="14" max="14" width="6.125" style="14" bestFit="1" customWidth="1"/>
    <col min="15" max="15" width="8.75" style="14" customWidth="1"/>
    <col min="16" max="16" width="6.125" style="14" bestFit="1" customWidth="1"/>
    <col min="17" max="17" width="8.625" style="14" bestFit="1" customWidth="1"/>
    <col min="18" max="18" width="11.125" style="14" customWidth="1"/>
    <col min="19" max="19" width="51.25" style="15" customWidth="1"/>
    <col min="20" max="20" width="6.875" style="16" bestFit="1" customWidth="1"/>
    <col min="21" max="21" width="6" style="17" bestFit="1" customWidth="1"/>
    <col min="22" max="22" width="9.375" style="19" customWidth="1"/>
    <col min="23" max="23" width="19.25" style="19" bestFit="1" customWidth="1"/>
    <col min="24" max="24" width="23.75" style="39" bestFit="1" customWidth="1"/>
    <col min="25" max="25" width="26.375" style="40" bestFit="1" customWidth="1"/>
    <col min="26" max="26" width="9.375" style="18" customWidth="1"/>
    <col min="27" max="27" width="15.125" style="33" bestFit="1" customWidth="1"/>
    <col min="28" max="28" width="13.125" style="19" bestFit="1" customWidth="1"/>
    <col min="29" max="29" width="15.375" style="29" bestFit="1" customWidth="1"/>
    <col min="30" max="30" width="11.375" style="24"/>
    <col min="31" max="31" width="7.75" style="25" bestFit="1" customWidth="1"/>
    <col min="32" max="32" width="10.25" style="26" customWidth="1"/>
    <col min="33" max="33" width="12.5" style="51" bestFit="1" customWidth="1"/>
  </cols>
  <sheetData>
    <row r="1" spans="1:33" s="2" customFormat="1" ht="57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65</v>
      </c>
      <c r="L1" s="3" t="s">
        <v>63</v>
      </c>
      <c r="M1" s="3" t="s">
        <v>92</v>
      </c>
      <c r="N1" s="3" t="s">
        <v>64</v>
      </c>
      <c r="O1" s="3" t="s">
        <v>98</v>
      </c>
      <c r="P1" s="2" t="s">
        <v>11</v>
      </c>
      <c r="Q1" s="2" t="s">
        <v>12</v>
      </c>
      <c r="R1" s="2" t="s">
        <v>54</v>
      </c>
      <c r="S1" s="4" t="s">
        <v>13</v>
      </c>
      <c r="T1" s="5" t="s">
        <v>14</v>
      </c>
      <c r="U1" s="6" t="s">
        <v>15</v>
      </c>
      <c r="V1" s="8" t="s">
        <v>83</v>
      </c>
      <c r="W1" s="8" t="s">
        <v>86</v>
      </c>
      <c r="X1" s="41" t="s">
        <v>84</v>
      </c>
      <c r="Y1" s="42" t="s">
        <v>85</v>
      </c>
      <c r="Z1" s="7" t="s">
        <v>16</v>
      </c>
      <c r="AA1" s="31" t="s">
        <v>59</v>
      </c>
      <c r="AB1" s="8" t="s">
        <v>17</v>
      </c>
      <c r="AC1" s="9" t="s">
        <v>18</v>
      </c>
      <c r="AD1" s="10" t="s">
        <v>103</v>
      </c>
      <c r="AE1" s="11" t="s">
        <v>60</v>
      </c>
      <c r="AF1" s="12" t="s">
        <v>61</v>
      </c>
      <c r="AG1" s="11" t="s">
        <v>105</v>
      </c>
    </row>
    <row r="2" spans="1:33" x14ac:dyDescent="0.25">
      <c r="A2" s="13" t="s">
        <v>36</v>
      </c>
      <c r="B2" s="14" t="s">
        <v>36</v>
      </c>
      <c r="C2" s="14" t="s">
        <v>37</v>
      </c>
      <c r="D2" s="14">
        <v>3000</v>
      </c>
      <c r="E2">
        <v>3000</v>
      </c>
      <c r="K2" s="14">
        <v>3000</v>
      </c>
      <c r="L2" s="14" t="s">
        <v>27</v>
      </c>
      <c r="N2" s="14" t="s">
        <v>68</v>
      </c>
      <c r="O2" s="14">
        <v>8</v>
      </c>
      <c r="P2" s="14">
        <v>4</v>
      </c>
      <c r="Q2" s="14">
        <v>8</v>
      </c>
      <c r="R2" s="14" t="s">
        <v>38</v>
      </c>
      <c r="T2" s="16">
        <v>135</v>
      </c>
      <c r="U2" s="17">
        <v>698</v>
      </c>
      <c r="V2" s="20">
        <f>U2/T2</f>
        <v>5.1703703703703701</v>
      </c>
      <c r="W2" s="20">
        <f>V2/Q2</f>
        <v>0.64629629629629626</v>
      </c>
      <c r="X2" s="37">
        <f>V2/P2-1</f>
        <v>0.29259259259259252</v>
      </c>
      <c r="Y2" s="38">
        <f>U2/(T2*Q2)</f>
        <v>0.64629629629629626</v>
      </c>
      <c r="Z2" s="18">
        <f>T2*P2</f>
        <v>540</v>
      </c>
      <c r="AA2" s="43">
        <f>T2/E2*1000</f>
        <v>45</v>
      </c>
      <c r="AB2" s="48">
        <f>U2/P2</f>
        <v>174.5</v>
      </c>
      <c r="AC2" s="49">
        <f>U2/Q2</f>
        <v>87.25</v>
      </c>
      <c r="AD2" s="24">
        <v>4000</v>
      </c>
      <c r="AE2" s="28">
        <f>AD2*AA2/1000</f>
        <v>180</v>
      </c>
      <c r="AF2" s="30">
        <f>AE2*V2</f>
        <v>930.66666666666663</v>
      </c>
      <c r="AG2" s="50">
        <f>AA2/$AA$2</f>
        <v>1</v>
      </c>
    </row>
    <row r="3" spans="1:33" x14ac:dyDescent="0.25">
      <c r="A3" s="13" t="s">
        <v>25</v>
      </c>
      <c r="B3" s="14" t="s">
        <v>25</v>
      </c>
      <c r="C3" s="14" t="s">
        <v>26</v>
      </c>
      <c r="D3" s="14">
        <v>4500</v>
      </c>
      <c r="E3">
        <v>4500</v>
      </c>
      <c r="K3" s="14">
        <v>2666</v>
      </c>
      <c r="L3" s="27" t="s">
        <v>27</v>
      </c>
      <c r="M3" s="27"/>
      <c r="N3" s="27" t="s">
        <v>28</v>
      </c>
      <c r="O3" s="14">
        <v>8</v>
      </c>
      <c r="P3" s="14">
        <v>4</v>
      </c>
      <c r="Q3" s="14">
        <v>8</v>
      </c>
      <c r="R3" s="14" t="s">
        <v>29</v>
      </c>
      <c r="S3" s="15" t="s">
        <v>53</v>
      </c>
      <c r="T3" s="16">
        <v>202</v>
      </c>
      <c r="U3" s="17">
        <v>1015</v>
      </c>
      <c r="V3" s="20">
        <f>U3/T3</f>
        <v>5.0247524752475243</v>
      </c>
      <c r="W3" s="20">
        <f>V3/Q3</f>
        <v>0.62809405940594054</v>
      </c>
      <c r="X3" s="37">
        <f>V3/P3-1</f>
        <v>0.25618811881188108</v>
      </c>
      <c r="Y3" s="38">
        <f>U3/(T3*Q3)</f>
        <v>0.62809405940594054</v>
      </c>
      <c r="Z3" s="18">
        <f>T3*P3</f>
        <v>808</v>
      </c>
      <c r="AA3" s="43">
        <f>T3/E3*1000</f>
        <v>44.888888888888886</v>
      </c>
      <c r="AB3" s="48">
        <f>U3/P3</f>
        <v>253.75</v>
      </c>
      <c r="AC3" s="49">
        <f>U3/Q3</f>
        <v>126.875</v>
      </c>
      <c r="AE3" s="28">
        <f>AD3*AA3/1000</f>
        <v>0</v>
      </c>
      <c r="AF3" s="30">
        <f>AE3*V3</f>
        <v>0</v>
      </c>
      <c r="AG3" s="50">
        <f>AA3/$AA$2</f>
        <v>0.99753086419753079</v>
      </c>
    </row>
    <row r="4" spans="1:33" x14ac:dyDescent="0.25">
      <c r="A4" s="13" t="s">
        <v>36</v>
      </c>
      <c r="B4" s="14" t="s">
        <v>36</v>
      </c>
      <c r="C4" s="14" t="s">
        <v>37</v>
      </c>
      <c r="D4" s="14">
        <v>4400</v>
      </c>
      <c r="E4">
        <v>4400</v>
      </c>
      <c r="K4" s="14">
        <v>3000</v>
      </c>
      <c r="L4" s="14" t="s">
        <v>27</v>
      </c>
      <c r="N4" s="14" t="s">
        <v>68</v>
      </c>
      <c r="O4" s="14">
        <v>8</v>
      </c>
      <c r="P4" s="14">
        <v>4</v>
      </c>
      <c r="Q4" s="14">
        <v>8</v>
      </c>
      <c r="R4" s="14" t="s">
        <v>38</v>
      </c>
      <c r="S4" s="15" t="s">
        <v>69</v>
      </c>
      <c r="T4" s="36">
        <v>195</v>
      </c>
      <c r="U4" s="17">
        <v>992</v>
      </c>
      <c r="V4" s="20">
        <f>U4/T4</f>
        <v>5.0871794871794869</v>
      </c>
      <c r="W4" s="20">
        <f>V4/Q4</f>
        <v>0.63589743589743586</v>
      </c>
      <c r="X4" s="37">
        <f>V4/P4-1</f>
        <v>0.27179487179487172</v>
      </c>
      <c r="Y4" s="38">
        <f>U4/(T4*Q4)</f>
        <v>0.63589743589743586</v>
      </c>
      <c r="Z4" s="18">
        <f>T4*P4</f>
        <v>780</v>
      </c>
      <c r="AA4" s="43">
        <f>T4/E4*1000</f>
        <v>44.31818181818182</v>
      </c>
      <c r="AB4" s="48">
        <f>U4/P4</f>
        <v>248</v>
      </c>
      <c r="AC4" s="49">
        <f>U4/Q4</f>
        <v>124</v>
      </c>
      <c r="AD4" s="24">
        <v>4400</v>
      </c>
      <c r="AE4" s="28">
        <f>AD4*AA4/1000</f>
        <v>195</v>
      </c>
      <c r="AF4" s="30">
        <f>AE4*V4</f>
        <v>991.99999999999989</v>
      </c>
      <c r="AG4" s="50">
        <f>AA4/$AA$2</f>
        <v>0.98484848484848486</v>
      </c>
    </row>
    <row r="5" spans="1:33" x14ac:dyDescent="0.25">
      <c r="A5" s="13" t="s">
        <v>36</v>
      </c>
      <c r="B5" s="14" t="s">
        <v>36</v>
      </c>
      <c r="C5" s="14" t="s">
        <v>37</v>
      </c>
      <c r="D5" s="14">
        <v>4000</v>
      </c>
      <c r="E5">
        <v>4000</v>
      </c>
      <c r="K5" s="14">
        <v>3000</v>
      </c>
      <c r="L5" s="14" t="s">
        <v>27</v>
      </c>
      <c r="N5" s="14" t="s">
        <v>68</v>
      </c>
      <c r="O5" s="14">
        <v>8</v>
      </c>
      <c r="P5" s="14">
        <v>4</v>
      </c>
      <c r="Q5" s="14">
        <v>8</v>
      </c>
      <c r="R5" s="14" t="s">
        <v>38</v>
      </c>
      <c r="S5" s="15" t="s">
        <v>104</v>
      </c>
      <c r="T5" s="16">
        <v>177</v>
      </c>
      <c r="U5" s="35">
        <f>T5*5.15</f>
        <v>911.55000000000007</v>
      </c>
      <c r="V5" s="20">
        <f>U5/T5</f>
        <v>5.15</v>
      </c>
      <c r="W5" s="20">
        <f>V5/Q5</f>
        <v>0.64375000000000004</v>
      </c>
      <c r="X5" s="37">
        <f>V5/P5-1</f>
        <v>0.28750000000000009</v>
      </c>
      <c r="Y5" s="38">
        <f>U5/(T5*Q5)</f>
        <v>0.64375000000000004</v>
      </c>
      <c r="Z5" s="18">
        <f>T5*P5</f>
        <v>708</v>
      </c>
      <c r="AA5" s="43">
        <f>T5/E5*1000</f>
        <v>44.25</v>
      </c>
      <c r="AB5" s="48">
        <f>U5/P5</f>
        <v>227.88750000000002</v>
      </c>
      <c r="AC5" s="49">
        <f>U5/Q5</f>
        <v>113.94375000000001</v>
      </c>
      <c r="AD5" s="24">
        <v>4000</v>
      </c>
      <c r="AE5" s="28">
        <f>AD5*AA5/1000</f>
        <v>177</v>
      </c>
      <c r="AF5" s="30">
        <f>AE5*V5</f>
        <v>911.55000000000007</v>
      </c>
      <c r="AG5" s="50">
        <f>AA5/$AA$2</f>
        <v>0.98333333333333328</v>
      </c>
    </row>
    <row r="6" spans="1:33" x14ac:dyDescent="0.25">
      <c r="A6" s="13" t="s">
        <v>36</v>
      </c>
      <c r="B6" s="14" t="s">
        <v>36</v>
      </c>
      <c r="C6" s="14" t="s">
        <v>37</v>
      </c>
      <c r="D6" s="14">
        <v>4500</v>
      </c>
      <c r="E6">
        <v>4500</v>
      </c>
      <c r="K6" s="27">
        <v>3000</v>
      </c>
      <c r="L6" s="14" t="s">
        <v>27</v>
      </c>
      <c r="N6" s="14" t="s">
        <v>68</v>
      </c>
      <c r="O6" s="14">
        <v>8</v>
      </c>
      <c r="P6" s="14">
        <v>4</v>
      </c>
      <c r="Q6" s="14">
        <v>8</v>
      </c>
      <c r="R6" s="14" t="s">
        <v>38</v>
      </c>
      <c r="S6" s="15" t="s">
        <v>91</v>
      </c>
      <c r="T6" s="16">
        <v>198</v>
      </c>
      <c r="U6" s="45">
        <v>1019</v>
      </c>
      <c r="V6" s="20">
        <f>U6/T6</f>
        <v>5.1464646464646462</v>
      </c>
      <c r="W6" s="20">
        <f>V6/Q6</f>
        <v>0.64330808080808077</v>
      </c>
      <c r="X6" s="37">
        <f>V6/P6-1</f>
        <v>0.28661616161616155</v>
      </c>
      <c r="Y6" s="38">
        <f>U6/(T6*Q6)</f>
        <v>0.64330808080808077</v>
      </c>
      <c r="Z6" s="18">
        <f>T6*P6</f>
        <v>792</v>
      </c>
      <c r="AA6" s="43">
        <f>T6/E6*1000</f>
        <v>44</v>
      </c>
      <c r="AB6" s="48">
        <f>U6/P6</f>
        <v>254.75</v>
      </c>
      <c r="AC6" s="49">
        <f>U6/Q6</f>
        <v>127.375</v>
      </c>
      <c r="AE6" s="28">
        <f>AD6*AA6/1000</f>
        <v>0</v>
      </c>
      <c r="AF6" s="30">
        <f>AE6*V6</f>
        <v>0</v>
      </c>
      <c r="AG6" s="50">
        <f>AA6/$AA$2</f>
        <v>0.97777777777777775</v>
      </c>
    </row>
    <row r="7" spans="1:33" x14ac:dyDescent="0.25">
      <c r="A7" s="13" t="s">
        <v>36</v>
      </c>
      <c r="B7" s="14" t="s">
        <v>36</v>
      </c>
      <c r="C7" s="14" t="s">
        <v>37</v>
      </c>
      <c r="D7" s="14">
        <v>4500</v>
      </c>
      <c r="E7">
        <v>4500</v>
      </c>
      <c r="K7" s="27">
        <v>3000</v>
      </c>
      <c r="L7" s="14" t="s">
        <v>27</v>
      </c>
      <c r="N7" s="14" t="s">
        <v>68</v>
      </c>
      <c r="O7" s="14">
        <v>8</v>
      </c>
      <c r="P7" s="14">
        <v>4</v>
      </c>
      <c r="Q7" s="14">
        <v>8</v>
      </c>
      <c r="R7" s="14" t="s">
        <v>38</v>
      </c>
      <c r="S7" s="15" t="s">
        <v>89</v>
      </c>
      <c r="T7" s="46">
        <v>198</v>
      </c>
      <c r="U7" s="17">
        <v>1019</v>
      </c>
      <c r="V7" s="20">
        <f>U7/T7</f>
        <v>5.1464646464646462</v>
      </c>
      <c r="W7" s="20">
        <f>V7/Q7</f>
        <v>0.64330808080808077</v>
      </c>
      <c r="X7" s="37">
        <f>V7/P7-1</f>
        <v>0.28661616161616155</v>
      </c>
      <c r="Y7" s="38">
        <f>U7/(T7*Q7)</f>
        <v>0.64330808080808077</v>
      </c>
      <c r="Z7" s="18">
        <f>T7*P7</f>
        <v>792</v>
      </c>
      <c r="AA7" s="43">
        <f>T7/E7*1000</f>
        <v>44</v>
      </c>
      <c r="AB7" s="48">
        <f>U7/P7</f>
        <v>254.75</v>
      </c>
      <c r="AC7" s="49">
        <f>U7/Q7</f>
        <v>127.375</v>
      </c>
      <c r="AE7" s="28">
        <f>AD7*AA7/1000</f>
        <v>0</v>
      </c>
      <c r="AF7" s="30">
        <f>AE7*V7</f>
        <v>0</v>
      </c>
      <c r="AG7" s="50">
        <f>AA7/$AA$2</f>
        <v>0.97777777777777775</v>
      </c>
    </row>
    <row r="8" spans="1:33" x14ac:dyDescent="0.25">
      <c r="A8" s="13" t="s">
        <v>36</v>
      </c>
      <c r="B8" s="14" t="s">
        <v>36</v>
      </c>
      <c r="C8" s="14" t="s">
        <v>37</v>
      </c>
      <c r="D8" s="14">
        <v>4500</v>
      </c>
      <c r="E8">
        <v>4500</v>
      </c>
      <c r="K8" s="27">
        <v>3000</v>
      </c>
      <c r="L8" s="14" t="s">
        <v>27</v>
      </c>
      <c r="N8" s="14" t="s">
        <v>68</v>
      </c>
      <c r="O8" s="14">
        <v>8</v>
      </c>
      <c r="P8" s="14">
        <v>4</v>
      </c>
      <c r="Q8" s="14">
        <v>8</v>
      </c>
      <c r="R8" s="14" t="s">
        <v>38</v>
      </c>
      <c r="S8" s="15" t="s">
        <v>90</v>
      </c>
      <c r="T8" s="46">
        <v>198</v>
      </c>
      <c r="U8" s="17">
        <v>781</v>
      </c>
      <c r="V8" s="20">
        <f>U8/T8</f>
        <v>3.9444444444444446</v>
      </c>
      <c r="W8" s="20">
        <f>V8/Q8</f>
        <v>0.49305555555555558</v>
      </c>
      <c r="X8" s="37">
        <f>V8/P8-1</f>
        <v>-1.388888888888884E-2</v>
      </c>
      <c r="Y8" s="38">
        <f>U8/(T8*Q8)</f>
        <v>0.49305555555555558</v>
      </c>
      <c r="Z8" s="18">
        <f>T8*P8</f>
        <v>792</v>
      </c>
      <c r="AA8" s="43">
        <f>T8/E8*1000</f>
        <v>44</v>
      </c>
      <c r="AB8" s="48">
        <f>U8/P8</f>
        <v>195.25</v>
      </c>
      <c r="AC8" s="49">
        <f>U8/Q8</f>
        <v>97.625</v>
      </c>
      <c r="AE8" s="28">
        <f>AD8*AA8/1000</f>
        <v>0</v>
      </c>
      <c r="AF8" s="30">
        <f>AE8*V8</f>
        <v>0</v>
      </c>
      <c r="AG8" s="50">
        <f>AA8/$AA$2</f>
        <v>0.97777777777777775</v>
      </c>
    </row>
    <row r="9" spans="1:33" x14ac:dyDescent="0.25">
      <c r="A9" s="13" t="s">
        <v>36</v>
      </c>
      <c r="B9" s="14" t="s">
        <v>36</v>
      </c>
      <c r="C9" s="14" t="s">
        <v>37</v>
      </c>
      <c r="D9" s="14">
        <v>4900</v>
      </c>
      <c r="E9">
        <v>4900</v>
      </c>
      <c r="K9" s="14">
        <v>3000</v>
      </c>
      <c r="L9" s="14" t="s">
        <v>27</v>
      </c>
      <c r="N9" s="14" t="s">
        <v>68</v>
      </c>
      <c r="O9" s="14">
        <v>8</v>
      </c>
      <c r="P9" s="14">
        <v>4</v>
      </c>
      <c r="Q9" s="14">
        <v>8</v>
      </c>
      <c r="R9" s="14" t="s">
        <v>38</v>
      </c>
      <c r="T9" s="16">
        <v>214</v>
      </c>
      <c r="U9" s="17">
        <v>1090</v>
      </c>
      <c r="V9" s="20">
        <f>U9/T9</f>
        <v>5.0934579439252339</v>
      </c>
      <c r="W9" s="20">
        <f>V9/Q9</f>
        <v>0.63668224299065423</v>
      </c>
      <c r="X9" s="37">
        <f>V9/P9-1</f>
        <v>0.27336448598130847</v>
      </c>
      <c r="Y9" s="38">
        <f>U9/(T9*Q9)</f>
        <v>0.63668224299065423</v>
      </c>
      <c r="Z9" s="18">
        <f>T9*P9</f>
        <v>856</v>
      </c>
      <c r="AA9" s="43">
        <f>T9/E9*1000</f>
        <v>43.673469387755105</v>
      </c>
      <c r="AB9" s="48">
        <f>U9/P9</f>
        <v>272.5</v>
      </c>
      <c r="AC9" s="49">
        <f>U9/Q9</f>
        <v>136.25</v>
      </c>
      <c r="AD9" s="24">
        <v>4000</v>
      </c>
      <c r="AE9" s="28">
        <f>AD9*AA9/1000</f>
        <v>174.69387755102042</v>
      </c>
      <c r="AF9" s="30">
        <f>AE9*V9</f>
        <v>889.7959183673471</v>
      </c>
      <c r="AG9" s="50">
        <f>AA9/$AA$2</f>
        <v>0.97052154195011342</v>
      </c>
    </row>
    <row r="10" spans="1:33" x14ac:dyDescent="0.25">
      <c r="A10" s="13" t="s">
        <v>36</v>
      </c>
      <c r="B10" s="14" t="s">
        <v>36</v>
      </c>
      <c r="C10" s="14" t="s">
        <v>37</v>
      </c>
      <c r="D10" s="14">
        <v>4500</v>
      </c>
      <c r="E10">
        <v>4500</v>
      </c>
      <c r="K10" s="27">
        <v>2400</v>
      </c>
      <c r="L10" s="14" t="s">
        <v>27</v>
      </c>
      <c r="N10" s="14" t="s">
        <v>68</v>
      </c>
      <c r="O10" s="14">
        <v>8</v>
      </c>
      <c r="P10" s="14">
        <v>4</v>
      </c>
      <c r="Q10" s="14">
        <v>8</v>
      </c>
      <c r="R10" s="14" t="s">
        <v>38</v>
      </c>
      <c r="S10" s="15" t="s">
        <v>69</v>
      </c>
      <c r="T10" s="44">
        <f>U10/5.15</f>
        <v>193.20388349514562</v>
      </c>
      <c r="U10" s="17">
        <v>995</v>
      </c>
      <c r="V10" s="20">
        <f>U10/T10</f>
        <v>5.15</v>
      </c>
      <c r="W10" s="20">
        <f>V10/Q10</f>
        <v>0.64375000000000004</v>
      </c>
      <c r="X10" s="37">
        <f>V10/P10-1</f>
        <v>0.28750000000000009</v>
      </c>
      <c r="Y10" s="38">
        <f>U10/(T10*Q10)</f>
        <v>0.64375000000000004</v>
      </c>
      <c r="Z10" s="47">
        <f>T10*P10</f>
        <v>772.81553398058247</v>
      </c>
      <c r="AA10" s="43">
        <f>T10/E10*1000</f>
        <v>42.934196332254579</v>
      </c>
      <c r="AB10" s="48">
        <f>U10/P10</f>
        <v>248.75</v>
      </c>
      <c r="AC10" s="49">
        <f>U10/Q10</f>
        <v>124.375</v>
      </c>
      <c r="AD10" s="24">
        <v>4500</v>
      </c>
      <c r="AE10" s="28">
        <f>AD10*AA10/1000</f>
        <v>193.20388349514559</v>
      </c>
      <c r="AF10" s="30">
        <f>AE10*V10</f>
        <v>994.99999999999989</v>
      </c>
      <c r="AG10" s="50">
        <f>AA10/$AA$2</f>
        <v>0.95409325182787952</v>
      </c>
    </row>
    <row r="11" spans="1:33" x14ac:dyDescent="0.25">
      <c r="A11" s="13" t="s">
        <v>36</v>
      </c>
      <c r="B11" s="14" t="s">
        <v>36</v>
      </c>
      <c r="C11" s="14" t="s">
        <v>37</v>
      </c>
      <c r="D11" s="14">
        <v>4800</v>
      </c>
      <c r="E11">
        <v>4800</v>
      </c>
      <c r="K11" s="14">
        <v>3000</v>
      </c>
      <c r="L11" s="14" t="s">
        <v>27</v>
      </c>
      <c r="N11" s="14" t="s">
        <v>68</v>
      </c>
      <c r="O11" s="14">
        <v>8</v>
      </c>
      <c r="P11" s="14">
        <v>4</v>
      </c>
      <c r="Q11" s="14">
        <v>8</v>
      </c>
      <c r="R11" s="14" t="s">
        <v>38</v>
      </c>
      <c r="T11" s="16">
        <v>206</v>
      </c>
      <c r="U11" s="17">
        <v>1050</v>
      </c>
      <c r="V11" s="20">
        <f>U11/T11</f>
        <v>5.0970873786407767</v>
      </c>
      <c r="W11" s="20">
        <f>V11/Q11</f>
        <v>0.63713592233009708</v>
      </c>
      <c r="X11" s="37">
        <f>V11/P11-1</f>
        <v>0.27427184466019416</v>
      </c>
      <c r="Y11" s="38">
        <f>U11/(T11*Q11)</f>
        <v>0.63713592233009708</v>
      </c>
      <c r="Z11" s="47">
        <f>T11*P11</f>
        <v>824</v>
      </c>
      <c r="AA11" s="43">
        <f>T11/E11*1000</f>
        <v>42.916666666666664</v>
      </c>
      <c r="AB11" s="48">
        <f>U11/P11</f>
        <v>262.5</v>
      </c>
      <c r="AC11" s="49">
        <f>U11/Q11</f>
        <v>131.25</v>
      </c>
      <c r="AD11" s="24">
        <v>4000</v>
      </c>
      <c r="AE11" s="28">
        <f>AD11*AA11/1000</f>
        <v>171.66666666666666</v>
      </c>
      <c r="AF11" s="30">
        <f>AE11*V11</f>
        <v>875</v>
      </c>
      <c r="AG11" s="50">
        <f>AA11/$AA$2</f>
        <v>0.95370370370370361</v>
      </c>
    </row>
    <row r="12" spans="1:33" x14ac:dyDescent="0.25">
      <c r="A12" s="13" t="s">
        <v>36</v>
      </c>
      <c r="B12" s="14" t="s">
        <v>36</v>
      </c>
      <c r="C12" s="14" t="s">
        <v>37</v>
      </c>
      <c r="D12" s="14">
        <v>4500</v>
      </c>
      <c r="E12">
        <v>4500</v>
      </c>
      <c r="K12" s="27">
        <v>2666</v>
      </c>
      <c r="L12" s="14" t="s">
        <v>27</v>
      </c>
      <c r="N12" s="14" t="s">
        <v>68</v>
      </c>
      <c r="O12" s="14">
        <v>8</v>
      </c>
      <c r="P12" s="14">
        <v>4</v>
      </c>
      <c r="Q12" s="14">
        <v>8</v>
      </c>
      <c r="R12" s="14" t="s">
        <v>38</v>
      </c>
      <c r="S12" s="15" t="s">
        <v>69</v>
      </c>
      <c r="T12" s="44">
        <f>U12/5.15</f>
        <v>192.8155339805825</v>
      </c>
      <c r="U12" s="17">
        <v>993</v>
      </c>
      <c r="V12" s="20">
        <f>U12/T12</f>
        <v>5.15</v>
      </c>
      <c r="W12" s="20">
        <f>V12/Q12</f>
        <v>0.64375000000000004</v>
      </c>
      <c r="X12" s="37">
        <f>V12/P12-1</f>
        <v>0.28750000000000009</v>
      </c>
      <c r="Y12" s="38">
        <f>U12/(T12*Q12)</f>
        <v>0.64375000000000004</v>
      </c>
      <c r="Z12" s="47">
        <f>T12*P12</f>
        <v>771.26213592233</v>
      </c>
      <c r="AA12" s="43">
        <f>T12/E12*1000</f>
        <v>42.847896440129446</v>
      </c>
      <c r="AB12" s="48">
        <f>U12/P12</f>
        <v>248.25</v>
      </c>
      <c r="AC12" s="49">
        <f>U12/Q12</f>
        <v>124.125</v>
      </c>
      <c r="AD12" s="24">
        <v>4500</v>
      </c>
      <c r="AE12" s="28">
        <f>AD12*AA12/1000</f>
        <v>192.81553398058253</v>
      </c>
      <c r="AF12" s="30">
        <f>AE12*V12</f>
        <v>993.00000000000011</v>
      </c>
      <c r="AG12" s="50">
        <f>AA12/$AA$2</f>
        <v>0.95217547644732103</v>
      </c>
    </row>
    <row r="13" spans="1:33" x14ac:dyDescent="0.25">
      <c r="A13" s="13" t="s">
        <v>36</v>
      </c>
      <c r="B13" s="14" t="s">
        <v>36</v>
      </c>
      <c r="C13" s="14" t="s">
        <v>37</v>
      </c>
      <c r="D13" s="14">
        <v>4500</v>
      </c>
      <c r="E13">
        <v>4500</v>
      </c>
      <c r="K13" s="27">
        <v>2133</v>
      </c>
      <c r="L13" s="14" t="s">
        <v>27</v>
      </c>
      <c r="N13" s="14" t="s">
        <v>68</v>
      </c>
      <c r="O13" s="14">
        <v>8</v>
      </c>
      <c r="P13" s="14">
        <v>4</v>
      </c>
      <c r="Q13" s="14">
        <v>8</v>
      </c>
      <c r="R13" s="14" t="s">
        <v>38</v>
      </c>
      <c r="S13" s="15" t="s">
        <v>69</v>
      </c>
      <c r="T13" s="44">
        <f>U13/5.15</f>
        <v>191.06796116504853</v>
      </c>
      <c r="U13" s="17">
        <v>984</v>
      </c>
      <c r="V13" s="20">
        <f>U13/T13</f>
        <v>5.15</v>
      </c>
      <c r="W13" s="20">
        <f>V13/Q13</f>
        <v>0.64375000000000004</v>
      </c>
      <c r="X13" s="37">
        <f>V13/P13-1</f>
        <v>0.28750000000000009</v>
      </c>
      <c r="Y13" s="38">
        <f>U13/(T13*Q13)</f>
        <v>0.64375000000000004</v>
      </c>
      <c r="Z13" s="47">
        <f>T13*P13</f>
        <v>764.27184466019412</v>
      </c>
      <c r="AA13" s="43">
        <f>T13/E13*1000</f>
        <v>42.459546925566343</v>
      </c>
      <c r="AB13" s="48">
        <f>U13/P13</f>
        <v>246</v>
      </c>
      <c r="AC13" s="49">
        <f>U13/Q13</f>
        <v>123</v>
      </c>
      <c r="AD13" s="24">
        <v>4500</v>
      </c>
      <c r="AE13" s="28">
        <f>AD13*AA13/1000</f>
        <v>191.06796116504853</v>
      </c>
      <c r="AF13" s="30">
        <f>AE13*V13</f>
        <v>984</v>
      </c>
      <c r="AG13" s="50">
        <f>AA13/$AA$2</f>
        <v>0.94354548723480758</v>
      </c>
    </row>
    <row r="14" spans="1:33" x14ac:dyDescent="0.25">
      <c r="A14" s="13" t="s">
        <v>21</v>
      </c>
      <c r="B14" s="14" t="s">
        <v>22</v>
      </c>
      <c r="C14" s="14" t="s">
        <v>23</v>
      </c>
      <c r="D14" s="14">
        <v>4500</v>
      </c>
      <c r="E14">
        <v>4500</v>
      </c>
      <c r="K14" s="14">
        <v>1600</v>
      </c>
      <c r="O14" s="14">
        <v>8</v>
      </c>
      <c r="P14" s="14">
        <v>4</v>
      </c>
      <c r="Q14" s="14">
        <v>8</v>
      </c>
      <c r="R14" s="14" t="s">
        <v>24</v>
      </c>
      <c r="S14" s="15" t="s">
        <v>62</v>
      </c>
      <c r="T14" s="16">
        <v>190</v>
      </c>
      <c r="U14" s="35"/>
      <c r="V14" s="20">
        <f>U14/T14</f>
        <v>0</v>
      </c>
      <c r="W14" s="20">
        <f>V14/Q14</f>
        <v>0</v>
      </c>
      <c r="X14" s="37">
        <f>V14/P14-1</f>
        <v>-1</v>
      </c>
      <c r="Y14" s="38">
        <f>U14/(T14*Q14)</f>
        <v>0</v>
      </c>
      <c r="Z14" s="47">
        <f>T14*P14</f>
        <v>760</v>
      </c>
      <c r="AA14" s="43">
        <f>T14/E14*1000</f>
        <v>42.222222222222221</v>
      </c>
      <c r="AB14" s="48">
        <f>U14/P14</f>
        <v>0</v>
      </c>
      <c r="AC14" s="49">
        <f>U14/Q14</f>
        <v>0</v>
      </c>
      <c r="AE14" s="28">
        <f>AD14*AA14/1000</f>
        <v>0</v>
      </c>
      <c r="AF14" s="30">
        <f>AE14*V14</f>
        <v>0</v>
      </c>
      <c r="AG14" s="50">
        <f>AA14/$AA$2</f>
        <v>0.93827160493827155</v>
      </c>
    </row>
    <row r="15" spans="1:33" x14ac:dyDescent="0.25">
      <c r="A15" s="14" t="s">
        <v>33</v>
      </c>
      <c r="B15" s="14" t="s">
        <v>34</v>
      </c>
      <c r="C15" s="14" t="s">
        <v>35</v>
      </c>
      <c r="D15" s="14">
        <v>3900</v>
      </c>
      <c r="E15">
        <v>3900</v>
      </c>
      <c r="F15" s="14">
        <v>3900</v>
      </c>
      <c r="J15" s="14">
        <v>3400</v>
      </c>
      <c r="K15" s="27">
        <v>2666</v>
      </c>
      <c r="L15" s="27" t="s">
        <v>27</v>
      </c>
      <c r="M15" s="27" t="s">
        <v>93</v>
      </c>
      <c r="N15" s="27" t="s">
        <v>28</v>
      </c>
      <c r="O15" s="27">
        <v>16</v>
      </c>
      <c r="P15" s="27">
        <v>8</v>
      </c>
      <c r="Q15" s="27">
        <v>16</v>
      </c>
      <c r="R15" s="27" t="s">
        <v>78</v>
      </c>
      <c r="T15" s="16">
        <v>162</v>
      </c>
      <c r="U15" s="17">
        <v>1769</v>
      </c>
      <c r="V15" s="20">
        <f>U15/T15</f>
        <v>10.919753086419753</v>
      </c>
      <c r="W15" s="20">
        <f>V15/Q15</f>
        <v>0.68248456790123457</v>
      </c>
      <c r="X15" s="37">
        <f>V15/P15-1</f>
        <v>0.36496913580246915</v>
      </c>
      <c r="Y15" s="38">
        <f>U15/(T15*Q15)</f>
        <v>0.68248456790123457</v>
      </c>
      <c r="Z15" s="47">
        <f>T15*P15</f>
        <v>1296</v>
      </c>
      <c r="AA15" s="43">
        <f>T15/E15*1000</f>
        <v>41.53846153846154</v>
      </c>
      <c r="AB15" s="48">
        <f>U15/P15</f>
        <v>221.125</v>
      </c>
      <c r="AC15" s="49">
        <f>U15/Q15</f>
        <v>110.5625</v>
      </c>
      <c r="AD15" s="24">
        <v>3200</v>
      </c>
      <c r="AE15" s="28">
        <f>AD15*AA15/1000</f>
        <v>132.92307692307693</v>
      </c>
      <c r="AF15" s="30">
        <f>AE15*V15</f>
        <v>1451.4871794871797</v>
      </c>
      <c r="AG15" s="50">
        <f>AA15/$AA$2</f>
        <v>0.92307692307692313</v>
      </c>
    </row>
    <row r="16" spans="1:33" x14ac:dyDescent="0.25">
      <c r="A16" s="13" t="s">
        <v>36</v>
      </c>
      <c r="B16" s="14" t="s">
        <v>36</v>
      </c>
      <c r="C16" s="14" t="s">
        <v>37</v>
      </c>
      <c r="D16" s="14">
        <v>4500</v>
      </c>
      <c r="E16">
        <v>4500</v>
      </c>
      <c r="K16" s="27">
        <v>1333</v>
      </c>
      <c r="L16" s="14" t="s">
        <v>27</v>
      </c>
      <c r="N16" s="14" t="s">
        <v>68</v>
      </c>
      <c r="O16" s="14">
        <v>8</v>
      </c>
      <c r="P16" s="14">
        <v>4</v>
      </c>
      <c r="Q16" s="14">
        <v>8</v>
      </c>
      <c r="R16" s="14" t="s">
        <v>38</v>
      </c>
      <c r="S16" s="15" t="s">
        <v>69</v>
      </c>
      <c r="T16" s="44">
        <f>U16/5.15</f>
        <v>186.79611650485435</v>
      </c>
      <c r="U16" s="17">
        <v>962</v>
      </c>
      <c r="V16" s="20">
        <f>U16/T16</f>
        <v>5.15</v>
      </c>
      <c r="W16" s="20">
        <f>V16/Q16</f>
        <v>0.64375000000000004</v>
      </c>
      <c r="X16" s="37">
        <f>V16/P16-1</f>
        <v>0.28750000000000009</v>
      </c>
      <c r="Y16" s="38">
        <f>U16/(T16*Q16)</f>
        <v>0.64375000000000004</v>
      </c>
      <c r="Z16" s="47">
        <f>T16*P16</f>
        <v>747.18446601941741</v>
      </c>
      <c r="AA16" s="43">
        <f>T16/E16*1000</f>
        <v>41.510248112189856</v>
      </c>
      <c r="AB16" s="48">
        <f>U16/P16</f>
        <v>240.5</v>
      </c>
      <c r="AC16" s="49">
        <f>U16/Q16</f>
        <v>120.25</v>
      </c>
      <c r="AD16" s="24">
        <v>4500</v>
      </c>
      <c r="AE16" s="28">
        <f>AD16*AA16/1000</f>
        <v>186.79611650485435</v>
      </c>
      <c r="AF16" s="30">
        <f>AE16*V16</f>
        <v>962</v>
      </c>
      <c r="AG16" s="50">
        <f>AA16/$AA$2</f>
        <v>0.92244995804866348</v>
      </c>
    </row>
    <row r="17" spans="1:33" x14ac:dyDescent="0.25">
      <c r="A17" s="13" t="s">
        <v>33</v>
      </c>
      <c r="B17" s="14" t="s">
        <v>34</v>
      </c>
      <c r="C17" s="14" t="s">
        <v>35</v>
      </c>
      <c r="D17" s="14">
        <v>3800</v>
      </c>
      <c r="E17">
        <v>3800</v>
      </c>
      <c r="F17" s="14">
        <v>3900</v>
      </c>
      <c r="J17" s="14">
        <v>3400</v>
      </c>
      <c r="K17" s="27">
        <v>3200</v>
      </c>
      <c r="L17" s="27" t="s">
        <v>27</v>
      </c>
      <c r="M17" s="27" t="s">
        <v>94</v>
      </c>
      <c r="N17" s="27" t="s">
        <v>28</v>
      </c>
      <c r="O17" s="27">
        <v>16</v>
      </c>
      <c r="P17" s="27">
        <v>8</v>
      </c>
      <c r="Q17" s="27">
        <v>16</v>
      </c>
      <c r="R17" s="27" t="s">
        <v>70</v>
      </c>
      <c r="S17" s="15" t="s">
        <v>79</v>
      </c>
      <c r="T17" s="16">
        <v>156</v>
      </c>
      <c r="U17" s="17">
        <v>1698</v>
      </c>
      <c r="V17" s="20">
        <f>U17/T17</f>
        <v>10.884615384615385</v>
      </c>
      <c r="W17" s="20">
        <f>V17/Q17</f>
        <v>0.68028846153846156</v>
      </c>
      <c r="X17" s="37">
        <f>V17/P17-1</f>
        <v>0.36057692307692313</v>
      </c>
      <c r="Y17" s="38">
        <f>U17/(T17*Q17)</f>
        <v>0.68028846153846156</v>
      </c>
      <c r="Z17" s="18">
        <f>T17*P17</f>
        <v>1248</v>
      </c>
      <c r="AA17" s="43">
        <f>T17/E17*1000</f>
        <v>41.05263157894737</v>
      </c>
      <c r="AB17" s="48">
        <f>U17/P17</f>
        <v>212.25</v>
      </c>
      <c r="AC17" s="49">
        <f>U17/Q17</f>
        <v>106.125</v>
      </c>
      <c r="AD17" s="24">
        <v>3200</v>
      </c>
      <c r="AE17" s="28">
        <f>AD17*AA17/1000</f>
        <v>131.36842105263156</v>
      </c>
      <c r="AF17" s="30">
        <f>AE17*V17</f>
        <v>1429.8947368421052</v>
      </c>
      <c r="AG17" s="50">
        <f>AA17/$AA$2</f>
        <v>0.91228070175438603</v>
      </c>
    </row>
    <row r="18" spans="1:33" x14ac:dyDescent="0.25">
      <c r="A18" s="13" t="s">
        <v>33</v>
      </c>
      <c r="B18" s="14" t="s">
        <v>34</v>
      </c>
      <c r="C18" s="14" t="s">
        <v>35</v>
      </c>
      <c r="D18" s="14">
        <v>3900</v>
      </c>
      <c r="E18">
        <v>3900</v>
      </c>
      <c r="F18" s="14">
        <v>3900</v>
      </c>
      <c r="J18" s="14">
        <v>3400</v>
      </c>
      <c r="K18" s="27">
        <v>3200</v>
      </c>
      <c r="L18" s="27" t="s">
        <v>27</v>
      </c>
      <c r="M18" s="27" t="s">
        <v>94</v>
      </c>
      <c r="N18" s="27" t="s">
        <v>28</v>
      </c>
      <c r="O18" s="27">
        <v>16</v>
      </c>
      <c r="P18" s="27">
        <v>8</v>
      </c>
      <c r="Q18" s="27">
        <v>16</v>
      </c>
      <c r="R18" s="27" t="s">
        <v>70</v>
      </c>
      <c r="S18" s="15" t="s">
        <v>79</v>
      </c>
      <c r="T18" s="16">
        <v>160</v>
      </c>
      <c r="U18" s="17">
        <v>1745</v>
      </c>
      <c r="V18" s="20">
        <f>U18/T18</f>
        <v>10.90625</v>
      </c>
      <c r="W18" s="20">
        <f>V18/Q18</f>
        <v>0.681640625</v>
      </c>
      <c r="X18" s="37">
        <f>V18/P18-1</f>
        <v>0.36328125</v>
      </c>
      <c r="Y18" s="38">
        <f>U18/(T18*Q18)</f>
        <v>0.681640625</v>
      </c>
      <c r="Z18" s="18">
        <f>T18*P18</f>
        <v>1280</v>
      </c>
      <c r="AA18" s="43">
        <f>T18/E18*1000</f>
        <v>41.025641025641029</v>
      </c>
      <c r="AB18" s="48">
        <f>U18/P18</f>
        <v>218.125</v>
      </c>
      <c r="AC18" s="49">
        <f>U18/Q18</f>
        <v>109.0625</v>
      </c>
      <c r="AD18" s="24">
        <v>3200</v>
      </c>
      <c r="AE18" s="28">
        <f>AD18*AA18/1000</f>
        <v>131.28205128205127</v>
      </c>
      <c r="AF18" s="30">
        <f>AE18*V18</f>
        <v>1431.7948717948716</v>
      </c>
      <c r="AG18" s="50">
        <f>AA18/$AA$2</f>
        <v>0.91168091168091181</v>
      </c>
    </row>
    <row r="19" spans="1:33" x14ac:dyDescent="0.25">
      <c r="A19" s="13" t="s">
        <v>21</v>
      </c>
      <c r="B19" s="14" t="s">
        <v>22</v>
      </c>
      <c r="C19" s="14" t="s">
        <v>23</v>
      </c>
      <c r="D19" s="14">
        <v>4500</v>
      </c>
      <c r="E19">
        <v>4500</v>
      </c>
      <c r="K19" s="14">
        <v>1333</v>
      </c>
      <c r="O19" s="14">
        <v>8</v>
      </c>
      <c r="P19" s="14">
        <v>4</v>
      </c>
      <c r="Q19" s="14">
        <v>8</v>
      </c>
      <c r="R19" s="14" t="s">
        <v>24</v>
      </c>
      <c r="S19" s="15" t="s">
        <v>62</v>
      </c>
      <c r="T19" s="16">
        <v>184</v>
      </c>
      <c r="U19" s="35"/>
      <c r="V19" s="20">
        <f>U19/T19</f>
        <v>0</v>
      </c>
      <c r="W19" s="20">
        <f>V19/Q19</f>
        <v>0</v>
      </c>
      <c r="X19" s="37">
        <f>V19/P19-1</f>
        <v>-1</v>
      </c>
      <c r="Y19" s="38">
        <f>U19/(T19*Q19)</f>
        <v>0</v>
      </c>
      <c r="Z19" s="18">
        <f>T19*P19</f>
        <v>736</v>
      </c>
      <c r="AA19" s="43">
        <f>T19/E19*1000</f>
        <v>40.888888888888893</v>
      </c>
      <c r="AB19" s="48">
        <f>U19/P19</f>
        <v>0</v>
      </c>
      <c r="AC19" s="49">
        <f>U19/Q19</f>
        <v>0</v>
      </c>
      <c r="AE19" s="28">
        <f>AD19*AA19/1000</f>
        <v>0</v>
      </c>
      <c r="AF19" s="30">
        <f>AE19*V19</f>
        <v>0</v>
      </c>
      <c r="AG19" s="50">
        <f>AA19/$AA$2</f>
        <v>0.9086419753086421</v>
      </c>
    </row>
    <row r="20" spans="1:33" x14ac:dyDescent="0.25">
      <c r="A20" s="13" t="s">
        <v>33</v>
      </c>
      <c r="B20" s="14" t="s">
        <v>34</v>
      </c>
      <c r="C20" s="14" t="s">
        <v>87</v>
      </c>
      <c r="D20" s="52">
        <v>3650</v>
      </c>
      <c r="E20" s="53">
        <v>3650</v>
      </c>
      <c r="F20" s="14">
        <v>3700</v>
      </c>
      <c r="J20" s="14">
        <v>3000</v>
      </c>
      <c r="K20" s="27">
        <v>3200</v>
      </c>
      <c r="L20" s="27" t="s">
        <v>27</v>
      </c>
      <c r="M20" s="27" t="s">
        <v>94</v>
      </c>
      <c r="N20" s="27" t="s">
        <v>28</v>
      </c>
      <c r="O20" s="27">
        <v>16</v>
      </c>
      <c r="P20" s="27">
        <v>8</v>
      </c>
      <c r="Q20" s="27">
        <v>16</v>
      </c>
      <c r="R20" s="27" t="s">
        <v>88</v>
      </c>
      <c r="S20" s="45" t="s">
        <v>106</v>
      </c>
      <c r="T20" s="16">
        <v>149</v>
      </c>
      <c r="U20" s="17">
        <v>1607</v>
      </c>
      <c r="V20" s="20">
        <f>U20/T20</f>
        <v>10.785234899328859</v>
      </c>
      <c r="W20" s="20">
        <f>V20/Q20</f>
        <v>0.67407718120805371</v>
      </c>
      <c r="X20" s="37">
        <f>V20/P20-1</f>
        <v>0.34815436241610742</v>
      </c>
      <c r="Y20" s="38">
        <f>U20/(T20*Q20)</f>
        <v>0.67407718120805371</v>
      </c>
      <c r="Z20" s="18">
        <f>T20*P20</f>
        <v>1192</v>
      </c>
      <c r="AA20" s="43">
        <f>T20/E20*1000</f>
        <v>40.821917808219176</v>
      </c>
      <c r="AB20" s="48">
        <f>U20/P20</f>
        <v>200.875</v>
      </c>
      <c r="AC20" s="49">
        <f>U20/Q20</f>
        <v>100.4375</v>
      </c>
      <c r="AD20" s="24">
        <v>3200</v>
      </c>
      <c r="AE20" s="28">
        <f>AD20*AA20/1000</f>
        <v>130.63013698630138</v>
      </c>
      <c r="AF20" s="30">
        <f>AE20*V20</f>
        <v>1408.8767123287673</v>
      </c>
      <c r="AG20" s="50">
        <f>AA20/$AA$2</f>
        <v>0.90715372907153724</v>
      </c>
    </row>
    <row r="21" spans="1:33" x14ac:dyDescent="0.25">
      <c r="A21" s="13" t="s">
        <v>33</v>
      </c>
      <c r="B21" s="14" t="s">
        <v>34</v>
      </c>
      <c r="C21" s="14" t="s">
        <v>35</v>
      </c>
      <c r="D21" s="14">
        <v>3900</v>
      </c>
      <c r="E21">
        <v>3900</v>
      </c>
      <c r="F21" s="14">
        <v>3900</v>
      </c>
      <c r="J21" s="14">
        <v>3400</v>
      </c>
      <c r="K21" s="27">
        <v>2400</v>
      </c>
      <c r="L21" s="27" t="s">
        <v>27</v>
      </c>
      <c r="M21" s="27" t="s">
        <v>94</v>
      </c>
      <c r="N21" s="27" t="s">
        <v>28</v>
      </c>
      <c r="O21" s="27">
        <v>16</v>
      </c>
      <c r="P21" s="27">
        <v>8</v>
      </c>
      <c r="Q21" s="27">
        <v>16</v>
      </c>
      <c r="R21" s="27" t="s">
        <v>70</v>
      </c>
      <c r="S21" s="15" t="s">
        <v>79</v>
      </c>
      <c r="T21" s="16">
        <v>159</v>
      </c>
      <c r="U21" s="17">
        <v>1721</v>
      </c>
      <c r="V21" s="20">
        <f>U21/T21</f>
        <v>10.823899371069182</v>
      </c>
      <c r="W21" s="20">
        <f>V21/Q21</f>
        <v>0.67649371069182385</v>
      </c>
      <c r="X21" s="37">
        <f>V21/P21-1</f>
        <v>0.35298742138364769</v>
      </c>
      <c r="Y21" s="38">
        <f>U21/(T21*Q21)</f>
        <v>0.67649371069182385</v>
      </c>
      <c r="Z21" s="18">
        <f>T21*P21</f>
        <v>1272</v>
      </c>
      <c r="AA21" s="43">
        <f>T21/E21*1000</f>
        <v>40.769230769230766</v>
      </c>
      <c r="AB21" s="48">
        <f>U21/P21</f>
        <v>215.125</v>
      </c>
      <c r="AC21" s="49">
        <f>U21/Q21</f>
        <v>107.5625</v>
      </c>
      <c r="AD21" s="24">
        <v>3200</v>
      </c>
      <c r="AE21" s="28">
        <f>AD21*AA21/1000</f>
        <v>130.46153846153845</v>
      </c>
      <c r="AF21" s="30">
        <f>AE21*V21</f>
        <v>1412.102564102564</v>
      </c>
      <c r="AG21" s="50">
        <f>AA21/$AA$2</f>
        <v>0.90598290598290587</v>
      </c>
    </row>
    <row r="22" spans="1:33" x14ac:dyDescent="0.25">
      <c r="A22" s="13" t="s">
        <v>33</v>
      </c>
      <c r="B22" s="14" t="s">
        <v>34</v>
      </c>
      <c r="C22" s="14" t="s">
        <v>35</v>
      </c>
      <c r="D22" s="14">
        <v>3900</v>
      </c>
      <c r="E22">
        <v>3900</v>
      </c>
      <c r="F22" s="14">
        <v>3900</v>
      </c>
      <c r="J22" s="14">
        <v>3400</v>
      </c>
      <c r="K22" s="27">
        <v>2666</v>
      </c>
      <c r="L22" s="27" t="s">
        <v>27</v>
      </c>
      <c r="M22" s="27" t="s">
        <v>94</v>
      </c>
      <c r="N22" s="27" t="s">
        <v>28</v>
      </c>
      <c r="O22" s="27">
        <v>16</v>
      </c>
      <c r="P22" s="27">
        <v>8</v>
      </c>
      <c r="Q22" s="27">
        <v>16</v>
      </c>
      <c r="R22" s="27" t="s">
        <v>70</v>
      </c>
      <c r="S22" s="15" t="s">
        <v>79</v>
      </c>
      <c r="T22" s="16">
        <v>159</v>
      </c>
      <c r="U22" s="17">
        <v>1726</v>
      </c>
      <c r="V22" s="20">
        <f>U22/T22</f>
        <v>10.855345911949685</v>
      </c>
      <c r="W22" s="20">
        <f>V22/Q22</f>
        <v>0.67845911949685533</v>
      </c>
      <c r="X22" s="37">
        <f>V22/P22-1</f>
        <v>0.35691823899371067</v>
      </c>
      <c r="Y22" s="38">
        <f>U22/(T22*Q22)</f>
        <v>0.67845911949685533</v>
      </c>
      <c r="Z22" s="18">
        <f>T22*P22</f>
        <v>1272</v>
      </c>
      <c r="AA22" s="43">
        <f>T22/E22*1000</f>
        <v>40.769230769230766</v>
      </c>
      <c r="AB22" s="48">
        <f>U22/P22</f>
        <v>215.75</v>
      </c>
      <c r="AC22" s="49">
        <f>U22/Q22</f>
        <v>107.875</v>
      </c>
      <c r="AD22" s="24">
        <v>3200</v>
      </c>
      <c r="AE22" s="28">
        <f>AD22*AA22/1000</f>
        <v>130.46153846153845</v>
      </c>
      <c r="AF22" s="30">
        <f>AE22*V22</f>
        <v>1416.2051282051282</v>
      </c>
      <c r="AG22" s="50">
        <f>AA22/$AA$2</f>
        <v>0.90598290598290587</v>
      </c>
    </row>
    <row r="23" spans="1:33" x14ac:dyDescent="0.25">
      <c r="A23" s="13" t="s">
        <v>33</v>
      </c>
      <c r="B23" s="14" t="s">
        <v>34</v>
      </c>
      <c r="C23" s="14" t="s">
        <v>35</v>
      </c>
      <c r="D23" s="14">
        <v>3900</v>
      </c>
      <c r="E23">
        <v>3900</v>
      </c>
      <c r="F23" s="14">
        <v>3900</v>
      </c>
      <c r="J23" s="14">
        <v>3400</v>
      </c>
      <c r="K23" s="27">
        <v>2933</v>
      </c>
      <c r="L23" s="27" t="s">
        <v>27</v>
      </c>
      <c r="M23" s="27" t="s">
        <v>94</v>
      </c>
      <c r="N23" s="27" t="s">
        <v>28</v>
      </c>
      <c r="O23" s="27">
        <v>16</v>
      </c>
      <c r="P23" s="27">
        <v>8</v>
      </c>
      <c r="Q23" s="27">
        <v>16</v>
      </c>
      <c r="R23" s="27" t="s">
        <v>70</v>
      </c>
      <c r="S23" s="15" t="s">
        <v>79</v>
      </c>
      <c r="T23" s="16">
        <v>159</v>
      </c>
      <c r="U23" s="17">
        <v>1731</v>
      </c>
      <c r="V23" s="20">
        <f>U23/T23</f>
        <v>10.886792452830189</v>
      </c>
      <c r="W23" s="20">
        <f>V23/Q23</f>
        <v>0.68042452830188682</v>
      </c>
      <c r="X23" s="37">
        <f>V23/P23-1</f>
        <v>0.36084905660377364</v>
      </c>
      <c r="Y23" s="38">
        <f>U23/(T23*Q23)</f>
        <v>0.68042452830188682</v>
      </c>
      <c r="Z23" s="18">
        <f>T23*P23</f>
        <v>1272</v>
      </c>
      <c r="AA23" s="43">
        <f>T23/E23*1000</f>
        <v>40.769230769230766</v>
      </c>
      <c r="AB23" s="48">
        <f>U23/P23</f>
        <v>216.375</v>
      </c>
      <c r="AC23" s="49">
        <f>U23/Q23</f>
        <v>108.1875</v>
      </c>
      <c r="AD23" s="24">
        <v>3200</v>
      </c>
      <c r="AE23" s="28">
        <f>AD23*AA23/1000</f>
        <v>130.46153846153845</v>
      </c>
      <c r="AF23" s="30">
        <f>AE23*V23</f>
        <v>1420.3076923076924</v>
      </c>
      <c r="AG23" s="50">
        <f>AA23/$AA$2</f>
        <v>0.90598290598290587</v>
      </c>
    </row>
    <row r="24" spans="1:33" x14ac:dyDescent="0.25">
      <c r="A24" s="13" t="s">
        <v>33</v>
      </c>
      <c r="B24" s="14" t="s">
        <v>34</v>
      </c>
      <c r="C24" s="14" t="s">
        <v>35</v>
      </c>
      <c r="D24" s="14">
        <v>3900</v>
      </c>
      <c r="E24">
        <v>3900</v>
      </c>
      <c r="F24" s="14">
        <v>3900</v>
      </c>
      <c r="J24" s="14">
        <v>3400</v>
      </c>
      <c r="K24" s="27">
        <v>2933</v>
      </c>
      <c r="L24" s="27" t="s">
        <v>27</v>
      </c>
      <c r="M24" s="27" t="s">
        <v>94</v>
      </c>
      <c r="N24" s="27" t="s">
        <v>28</v>
      </c>
      <c r="O24" s="27">
        <v>16</v>
      </c>
      <c r="P24" s="27">
        <v>8</v>
      </c>
      <c r="Q24" s="27">
        <v>16</v>
      </c>
      <c r="R24" s="27" t="s">
        <v>70</v>
      </c>
      <c r="S24" s="15" t="s">
        <v>80</v>
      </c>
      <c r="T24" s="16">
        <v>159</v>
      </c>
      <c r="U24" s="17">
        <v>1735</v>
      </c>
      <c r="V24" s="20">
        <f>U24/T24</f>
        <v>10.911949685534591</v>
      </c>
      <c r="W24" s="20">
        <f>V24/Q24</f>
        <v>0.68199685534591192</v>
      </c>
      <c r="X24" s="37">
        <f>V24/P24-1</f>
        <v>0.36399371069182385</v>
      </c>
      <c r="Y24" s="38">
        <f>U24/(T24*Q24)</f>
        <v>0.68199685534591192</v>
      </c>
      <c r="Z24" s="18">
        <f>T24*P24</f>
        <v>1272</v>
      </c>
      <c r="AA24" s="43">
        <f>T24/E24*1000</f>
        <v>40.769230769230766</v>
      </c>
      <c r="AB24" s="48">
        <f>U24/P24</f>
        <v>216.875</v>
      </c>
      <c r="AC24" s="49">
        <f>U24/Q24</f>
        <v>108.4375</v>
      </c>
      <c r="AD24" s="24">
        <v>3200</v>
      </c>
      <c r="AE24" s="28">
        <f>AD24*AA24/1000</f>
        <v>130.46153846153845</v>
      </c>
      <c r="AF24" s="30">
        <f>AE24*V24</f>
        <v>1423.5897435897434</v>
      </c>
      <c r="AG24" s="50">
        <f>AA24/$AA$2</f>
        <v>0.90598290598290587</v>
      </c>
    </row>
    <row r="25" spans="1:33" x14ac:dyDescent="0.25">
      <c r="A25" s="13" t="s">
        <v>33</v>
      </c>
      <c r="B25" s="14" t="s">
        <v>34</v>
      </c>
      <c r="C25" s="14" t="s">
        <v>35</v>
      </c>
      <c r="D25" s="14">
        <v>3927</v>
      </c>
      <c r="E25">
        <v>3927</v>
      </c>
      <c r="F25" s="14">
        <v>3900</v>
      </c>
      <c r="J25" s="14">
        <v>3400</v>
      </c>
      <c r="K25" s="27">
        <v>3264</v>
      </c>
      <c r="L25" s="27" t="s">
        <v>27</v>
      </c>
      <c r="M25" s="27" t="s">
        <v>94</v>
      </c>
      <c r="N25" s="27" t="s">
        <v>28</v>
      </c>
      <c r="O25" s="27">
        <v>16</v>
      </c>
      <c r="P25" s="27">
        <v>8</v>
      </c>
      <c r="Q25" s="27">
        <v>16</v>
      </c>
      <c r="R25" s="27" t="s">
        <v>70</v>
      </c>
      <c r="S25" s="15" t="s">
        <v>71</v>
      </c>
      <c r="T25" s="16">
        <v>160</v>
      </c>
      <c r="U25" s="17">
        <v>1757</v>
      </c>
      <c r="V25" s="20">
        <f>U25/T25</f>
        <v>10.981249999999999</v>
      </c>
      <c r="W25" s="20">
        <f>V25/Q25</f>
        <v>0.68632812499999996</v>
      </c>
      <c r="X25" s="37">
        <f>V25/P25-1</f>
        <v>0.37265624999999991</v>
      </c>
      <c r="Y25" s="38">
        <f>U25/(T25*Q25)</f>
        <v>0.68632812499999996</v>
      </c>
      <c r="Z25" s="18">
        <f>T25*P25</f>
        <v>1280</v>
      </c>
      <c r="AA25" s="43">
        <f>T25/E25*1000</f>
        <v>40.743570155334865</v>
      </c>
      <c r="AB25" s="48">
        <f>U25/P25</f>
        <v>219.625</v>
      </c>
      <c r="AC25" s="49">
        <f>U25/Q25</f>
        <v>109.8125</v>
      </c>
      <c r="AD25" s="24">
        <v>3200</v>
      </c>
      <c r="AE25" s="28">
        <f>AD25*AA25/1000</f>
        <v>130.37942449707157</v>
      </c>
      <c r="AF25" s="30">
        <f>AE25*V25</f>
        <v>1431.729055258467</v>
      </c>
      <c r="AG25" s="50">
        <f>AA25/$AA$2</f>
        <v>0.90541267011855253</v>
      </c>
    </row>
    <row r="26" spans="1:33" x14ac:dyDescent="0.25">
      <c r="A26" s="13" t="s">
        <v>33</v>
      </c>
      <c r="B26" s="14" t="s">
        <v>34</v>
      </c>
      <c r="C26" s="14" t="s">
        <v>35</v>
      </c>
      <c r="D26" s="14">
        <v>3927</v>
      </c>
      <c r="E26">
        <v>3927</v>
      </c>
      <c r="F26" s="14">
        <v>3900</v>
      </c>
      <c r="J26" s="14">
        <v>3400</v>
      </c>
      <c r="K26" s="27">
        <v>3264</v>
      </c>
      <c r="L26" s="27" t="s">
        <v>27</v>
      </c>
      <c r="M26" s="27" t="s">
        <v>94</v>
      </c>
      <c r="N26" s="27" t="s">
        <v>28</v>
      </c>
      <c r="O26" s="27">
        <v>16</v>
      </c>
      <c r="P26" s="27">
        <v>8</v>
      </c>
      <c r="Q26" s="27">
        <v>16</v>
      </c>
      <c r="R26" s="27" t="s">
        <v>70</v>
      </c>
      <c r="S26" s="15" t="s">
        <v>73</v>
      </c>
      <c r="T26" s="16">
        <v>160</v>
      </c>
      <c r="U26" s="17">
        <v>1256</v>
      </c>
      <c r="V26" s="20">
        <f>U26/T26</f>
        <v>7.85</v>
      </c>
      <c r="W26" s="20">
        <f>V26/Q26</f>
        <v>0.49062499999999998</v>
      </c>
      <c r="X26" s="37">
        <f>V26/P26-1</f>
        <v>-1.8750000000000044E-2</v>
      </c>
      <c r="Y26" s="38">
        <f>U26/(T26*Q26)</f>
        <v>0.49062499999999998</v>
      </c>
      <c r="Z26" s="18">
        <f>T26*P26</f>
        <v>1280</v>
      </c>
      <c r="AA26" s="43">
        <f>T26/E26*1000</f>
        <v>40.743570155334865</v>
      </c>
      <c r="AB26" s="48">
        <f>U26/P26</f>
        <v>157</v>
      </c>
      <c r="AC26" s="49">
        <f>U26/Q26</f>
        <v>78.5</v>
      </c>
      <c r="AD26" s="24">
        <v>3200</v>
      </c>
      <c r="AE26" s="28">
        <f>AD26*AA26/1000</f>
        <v>130.37942449707157</v>
      </c>
      <c r="AF26" s="30">
        <f>AE26*V26</f>
        <v>1023.4784823020118</v>
      </c>
      <c r="AG26" s="50">
        <f>AA26/$AA$2</f>
        <v>0.90541267011855253</v>
      </c>
    </row>
    <row r="27" spans="1:33" x14ac:dyDescent="0.25">
      <c r="A27" s="13" t="s">
        <v>33</v>
      </c>
      <c r="B27" s="14" t="s">
        <v>34</v>
      </c>
      <c r="C27" s="14" t="s">
        <v>35</v>
      </c>
      <c r="D27" s="14">
        <v>3927</v>
      </c>
      <c r="E27">
        <v>3927</v>
      </c>
      <c r="F27" s="14">
        <v>3900</v>
      </c>
      <c r="J27" s="14">
        <v>3400</v>
      </c>
      <c r="K27" s="27">
        <v>3264</v>
      </c>
      <c r="L27" s="27" t="s">
        <v>27</v>
      </c>
      <c r="M27" s="27" t="s">
        <v>94</v>
      </c>
      <c r="N27" s="27" t="s">
        <v>28</v>
      </c>
      <c r="O27" s="27">
        <v>16</v>
      </c>
      <c r="P27" s="27">
        <v>8</v>
      </c>
      <c r="Q27" s="27">
        <v>16</v>
      </c>
      <c r="R27" s="27" t="s">
        <v>70</v>
      </c>
      <c r="S27" s="15" t="s">
        <v>72</v>
      </c>
      <c r="T27" s="16">
        <v>160</v>
      </c>
      <c r="U27" s="17">
        <v>1244</v>
      </c>
      <c r="V27" s="20">
        <f>U27/T27</f>
        <v>7.7750000000000004</v>
      </c>
      <c r="W27" s="20">
        <f>V27/Q27</f>
        <v>0.48593750000000002</v>
      </c>
      <c r="X27" s="37">
        <f>V27/P27-1</f>
        <v>-2.8124999999999956E-2</v>
      </c>
      <c r="Y27" s="38">
        <f>U27/(T27*Q27)</f>
        <v>0.48593750000000002</v>
      </c>
      <c r="Z27" s="18">
        <f>T27*P27</f>
        <v>1280</v>
      </c>
      <c r="AA27" s="43">
        <f>T27/E27*1000</f>
        <v>40.743570155334865</v>
      </c>
      <c r="AB27" s="48">
        <f>U27/P27</f>
        <v>155.5</v>
      </c>
      <c r="AC27" s="49">
        <f>U27/Q27</f>
        <v>77.75</v>
      </c>
      <c r="AD27" s="24">
        <v>3200</v>
      </c>
      <c r="AE27" s="28">
        <f>AD27*AA27/1000</f>
        <v>130.37942449707157</v>
      </c>
      <c r="AF27" s="30">
        <f>AE27*V27</f>
        <v>1013.7000254647315</v>
      </c>
      <c r="AG27" s="50">
        <f>AA27/$AA$2</f>
        <v>0.90541267011855253</v>
      </c>
    </row>
    <row r="28" spans="1:33" x14ac:dyDescent="0.25">
      <c r="A28" s="13" t="s">
        <v>30</v>
      </c>
      <c r="B28" s="14" t="s">
        <v>31</v>
      </c>
      <c r="C28" s="14" t="s">
        <v>32</v>
      </c>
      <c r="D28" s="14">
        <v>4300</v>
      </c>
      <c r="E28">
        <v>4300</v>
      </c>
      <c r="K28" s="14">
        <v>2666</v>
      </c>
      <c r="L28" s="27" t="s">
        <v>27</v>
      </c>
      <c r="M28" s="27"/>
      <c r="N28" s="27" t="s">
        <v>28</v>
      </c>
      <c r="O28" s="14">
        <v>15</v>
      </c>
      <c r="P28" s="14">
        <v>6</v>
      </c>
      <c r="Q28" s="14">
        <v>12</v>
      </c>
      <c r="R28" s="14" t="s">
        <v>29</v>
      </c>
      <c r="S28" s="15" t="s">
        <v>53</v>
      </c>
      <c r="T28" s="16">
        <v>175</v>
      </c>
      <c r="U28" s="17">
        <v>1310</v>
      </c>
      <c r="V28" s="20">
        <f>U28/T28</f>
        <v>7.4857142857142858</v>
      </c>
      <c r="W28" s="20">
        <f>V28/Q28</f>
        <v>0.62380952380952381</v>
      </c>
      <c r="X28" s="37">
        <f>V28/P28-1</f>
        <v>0.24761904761904763</v>
      </c>
      <c r="Y28" s="38">
        <f>U28/(T28*Q28)</f>
        <v>0.62380952380952381</v>
      </c>
      <c r="Z28" s="18">
        <f>T28*P28</f>
        <v>1050</v>
      </c>
      <c r="AA28" s="43">
        <f>T28/E28*1000</f>
        <v>40.697674418604656</v>
      </c>
      <c r="AB28" s="48">
        <f>U28/P28</f>
        <v>218.33333333333334</v>
      </c>
      <c r="AC28" s="49">
        <f>U28/Q28</f>
        <v>109.16666666666667</v>
      </c>
      <c r="AE28" s="28">
        <f>AD28*AA28/1000</f>
        <v>0</v>
      </c>
      <c r="AF28" s="30">
        <f>AE28*V28</f>
        <v>0</v>
      </c>
      <c r="AG28" s="50">
        <f>AA28/$AA$2</f>
        <v>0.90439276485788123</v>
      </c>
    </row>
    <row r="29" spans="1:33" x14ac:dyDescent="0.25">
      <c r="A29" s="13" t="s">
        <v>33</v>
      </c>
      <c r="B29" s="14" t="s">
        <v>34</v>
      </c>
      <c r="C29" s="14" t="s">
        <v>35</v>
      </c>
      <c r="D29" s="14">
        <v>3000</v>
      </c>
      <c r="E29">
        <v>3000</v>
      </c>
      <c r="F29" s="14">
        <v>3900</v>
      </c>
      <c r="J29" s="14">
        <v>3400</v>
      </c>
      <c r="K29" s="27">
        <v>2666</v>
      </c>
      <c r="L29" s="27" t="s">
        <v>27</v>
      </c>
      <c r="M29" s="27" t="s">
        <v>93</v>
      </c>
      <c r="N29" s="27" t="s">
        <v>28</v>
      </c>
      <c r="O29" s="27">
        <v>16</v>
      </c>
      <c r="P29" s="27">
        <v>8</v>
      </c>
      <c r="Q29" s="27">
        <v>16</v>
      </c>
      <c r="R29" s="27" t="s">
        <v>78</v>
      </c>
      <c r="T29" s="16">
        <v>122</v>
      </c>
      <c r="U29" s="17">
        <v>1346</v>
      </c>
      <c r="V29" s="20">
        <f>U29/T29</f>
        <v>11.032786885245901</v>
      </c>
      <c r="W29" s="20">
        <f>V29/Q29</f>
        <v>0.68954918032786883</v>
      </c>
      <c r="X29" s="37">
        <f>V29/P29-1</f>
        <v>0.37909836065573765</v>
      </c>
      <c r="Y29" s="38">
        <f>U29/(T29*Q29)</f>
        <v>0.68954918032786883</v>
      </c>
      <c r="Z29" s="18">
        <f>T29*P29</f>
        <v>976</v>
      </c>
      <c r="AA29" s="43">
        <f>T29/E29*1000</f>
        <v>40.666666666666664</v>
      </c>
      <c r="AB29" s="48">
        <f>U29/P29</f>
        <v>168.25</v>
      </c>
      <c r="AC29" s="49">
        <f>U29/Q29</f>
        <v>84.125</v>
      </c>
      <c r="AD29" s="24">
        <v>3200</v>
      </c>
      <c r="AE29" s="28">
        <f>AD29*AA29/1000</f>
        <v>130.13333333333333</v>
      </c>
      <c r="AF29" s="30">
        <f>AE29*V29</f>
        <v>1435.7333333333331</v>
      </c>
      <c r="AG29" s="50">
        <f>AA29/$AA$2</f>
        <v>0.90370370370370368</v>
      </c>
    </row>
    <row r="30" spans="1:33" x14ac:dyDescent="0.25">
      <c r="A30" s="13" t="s">
        <v>33</v>
      </c>
      <c r="B30" s="14" t="s">
        <v>34</v>
      </c>
      <c r="C30" s="14" t="s">
        <v>87</v>
      </c>
      <c r="D30" s="52">
        <v>3650</v>
      </c>
      <c r="E30" s="53">
        <v>3650</v>
      </c>
      <c r="F30" s="14">
        <v>3700</v>
      </c>
      <c r="J30" s="14">
        <v>3000</v>
      </c>
      <c r="K30" s="27">
        <v>2400</v>
      </c>
      <c r="L30" s="27" t="s">
        <v>27</v>
      </c>
      <c r="M30" s="27" t="s">
        <v>94</v>
      </c>
      <c r="N30" s="27" t="s">
        <v>28</v>
      </c>
      <c r="O30" s="27">
        <v>16</v>
      </c>
      <c r="P30" s="27">
        <v>8</v>
      </c>
      <c r="Q30" s="27">
        <v>16</v>
      </c>
      <c r="R30" s="27" t="s">
        <v>88</v>
      </c>
      <c r="S30" s="45" t="s">
        <v>106</v>
      </c>
      <c r="T30" s="16">
        <v>148</v>
      </c>
      <c r="U30" s="17">
        <v>1583</v>
      </c>
      <c r="V30" s="20">
        <f>U30/T30</f>
        <v>10.695945945945946</v>
      </c>
      <c r="W30" s="20">
        <f>V30/Q30</f>
        <v>0.6684966216216216</v>
      </c>
      <c r="X30" s="37">
        <f>V30/P30-1</f>
        <v>0.3369932432432432</v>
      </c>
      <c r="Y30" s="38">
        <f>U30/(T30*Q30)</f>
        <v>0.6684966216216216</v>
      </c>
      <c r="Z30" s="18">
        <f>T30*P30</f>
        <v>1184</v>
      </c>
      <c r="AA30" s="43">
        <f>T30/E30*1000</f>
        <v>40.547945205479458</v>
      </c>
      <c r="AB30" s="48">
        <f>U30/P30</f>
        <v>197.875</v>
      </c>
      <c r="AC30" s="49">
        <f>U30/Q30</f>
        <v>98.9375</v>
      </c>
      <c r="AD30" s="24">
        <v>3850</v>
      </c>
      <c r="AE30" s="28">
        <f>AD30*AA30/1000</f>
        <v>156.10958904109592</v>
      </c>
      <c r="AF30" s="30">
        <f>AE30*V30</f>
        <v>1669.7397260273974</v>
      </c>
      <c r="AG30" s="50">
        <f>AA30/$AA$2</f>
        <v>0.90106544901065466</v>
      </c>
    </row>
    <row r="31" spans="1:33" x14ac:dyDescent="0.25">
      <c r="A31" s="13" t="s">
        <v>33</v>
      </c>
      <c r="B31" s="14" t="s">
        <v>34</v>
      </c>
      <c r="C31" s="14" t="s">
        <v>87</v>
      </c>
      <c r="D31" s="52">
        <v>3650</v>
      </c>
      <c r="E31" s="53">
        <v>3650</v>
      </c>
      <c r="F31" s="14">
        <v>3700</v>
      </c>
      <c r="J31" s="14">
        <v>3000</v>
      </c>
      <c r="K31" s="27">
        <v>2666</v>
      </c>
      <c r="L31" s="27" t="s">
        <v>27</v>
      </c>
      <c r="M31" s="27" t="s">
        <v>94</v>
      </c>
      <c r="N31" s="27" t="s">
        <v>28</v>
      </c>
      <c r="O31" s="27">
        <v>16</v>
      </c>
      <c r="P31" s="27">
        <v>8</v>
      </c>
      <c r="Q31" s="27">
        <v>16</v>
      </c>
      <c r="R31" s="27" t="s">
        <v>88</v>
      </c>
      <c r="S31" s="45" t="s">
        <v>106</v>
      </c>
      <c r="T31" s="16">
        <v>148</v>
      </c>
      <c r="U31" s="17">
        <v>1581</v>
      </c>
      <c r="V31" s="20">
        <f>U31/T31</f>
        <v>10.682432432432432</v>
      </c>
      <c r="W31" s="20">
        <f>V31/Q31</f>
        <v>0.66765202702702697</v>
      </c>
      <c r="X31" s="37">
        <f>V31/P31-1</f>
        <v>0.33530405405405395</v>
      </c>
      <c r="Y31" s="38">
        <f>U31/(T31*Q31)</f>
        <v>0.66765202702702697</v>
      </c>
      <c r="Z31" s="18">
        <f>T31*P31</f>
        <v>1184</v>
      </c>
      <c r="AA31" s="43">
        <f>T31/E31*1000</f>
        <v>40.547945205479458</v>
      </c>
      <c r="AB31" s="48">
        <f>U31/P31</f>
        <v>197.625</v>
      </c>
      <c r="AC31" s="49">
        <f>U31/Q31</f>
        <v>98.8125</v>
      </c>
      <c r="AD31" s="24">
        <v>3200</v>
      </c>
      <c r="AE31" s="28">
        <f>AD31*AA31/1000</f>
        <v>129.75342465753428</v>
      </c>
      <c r="AF31" s="30">
        <f>AE31*V31</f>
        <v>1386.0821917808221</v>
      </c>
      <c r="AG31" s="50">
        <f>AA31/$AA$2</f>
        <v>0.90106544901065466</v>
      </c>
    </row>
    <row r="32" spans="1:33" x14ac:dyDescent="0.25">
      <c r="A32" s="13" t="s">
        <v>33</v>
      </c>
      <c r="B32" s="14" t="s">
        <v>34</v>
      </c>
      <c r="C32" s="14" t="s">
        <v>87</v>
      </c>
      <c r="D32" s="52">
        <v>3650</v>
      </c>
      <c r="E32" s="53">
        <v>3650</v>
      </c>
      <c r="F32" s="14">
        <v>3700</v>
      </c>
      <c r="J32" s="14">
        <v>3000</v>
      </c>
      <c r="K32" s="27">
        <v>2933</v>
      </c>
      <c r="L32" s="27" t="s">
        <v>27</v>
      </c>
      <c r="M32" s="27" t="s">
        <v>94</v>
      </c>
      <c r="N32" s="27" t="s">
        <v>28</v>
      </c>
      <c r="O32" s="27">
        <v>16</v>
      </c>
      <c r="P32" s="27">
        <v>8</v>
      </c>
      <c r="Q32" s="27">
        <v>16</v>
      </c>
      <c r="R32" s="27" t="s">
        <v>88</v>
      </c>
      <c r="S32" s="45" t="s">
        <v>106</v>
      </c>
      <c r="T32" s="16">
        <v>148</v>
      </c>
      <c r="U32" s="17">
        <v>1602</v>
      </c>
      <c r="V32" s="20">
        <f>U32/T32</f>
        <v>10.824324324324325</v>
      </c>
      <c r="W32" s="20">
        <f>V32/Q32</f>
        <v>0.67652027027027029</v>
      </c>
      <c r="X32" s="37">
        <f>V32/P32-1</f>
        <v>0.35304054054054057</v>
      </c>
      <c r="Y32" s="38">
        <f>U32/(T32*Q32)</f>
        <v>0.67652027027027029</v>
      </c>
      <c r="Z32" s="18">
        <f>T32*P32</f>
        <v>1184</v>
      </c>
      <c r="AA32" s="43">
        <f>T32/E32*1000</f>
        <v>40.547945205479458</v>
      </c>
      <c r="AB32" s="48">
        <f>U32/P32</f>
        <v>200.25</v>
      </c>
      <c r="AC32" s="49">
        <f>U32/Q32</f>
        <v>100.125</v>
      </c>
      <c r="AD32" s="24">
        <v>3200</v>
      </c>
      <c r="AE32" s="28">
        <f>AD32*AA32/1000</f>
        <v>129.75342465753428</v>
      </c>
      <c r="AF32" s="30">
        <f>AE32*V32</f>
        <v>1404.4931506849318</v>
      </c>
      <c r="AG32" s="50">
        <f>AA32/$AA$2</f>
        <v>0.90106544901065466</v>
      </c>
    </row>
    <row r="33" spans="1:33" x14ac:dyDescent="0.25">
      <c r="A33" s="13" t="s">
        <v>33</v>
      </c>
      <c r="B33" s="14" t="s">
        <v>34</v>
      </c>
      <c r="C33" s="14" t="s">
        <v>87</v>
      </c>
      <c r="D33" s="14">
        <v>3750</v>
      </c>
      <c r="E33">
        <v>3650</v>
      </c>
      <c r="F33" s="14">
        <v>3700</v>
      </c>
      <c r="J33" s="14">
        <v>3000</v>
      </c>
      <c r="K33" s="27">
        <v>3200</v>
      </c>
      <c r="L33" s="27" t="s">
        <v>27</v>
      </c>
      <c r="M33" s="27" t="s">
        <v>94</v>
      </c>
      <c r="N33" s="27" t="s">
        <v>28</v>
      </c>
      <c r="O33" s="27">
        <v>16</v>
      </c>
      <c r="P33" s="27">
        <v>8</v>
      </c>
      <c r="Q33" s="27">
        <v>16</v>
      </c>
      <c r="R33" s="27" t="s">
        <v>88</v>
      </c>
      <c r="S33" s="15" t="s">
        <v>100</v>
      </c>
      <c r="T33" s="16">
        <v>147</v>
      </c>
      <c r="U33" s="17">
        <v>1587</v>
      </c>
      <c r="V33" s="20">
        <f>U33/T33</f>
        <v>10.795918367346939</v>
      </c>
      <c r="W33" s="20">
        <f>V33/Q33</f>
        <v>0.67474489795918369</v>
      </c>
      <c r="X33" s="37">
        <f>V33/P33-1</f>
        <v>0.34948979591836737</v>
      </c>
      <c r="Y33" s="38">
        <f>U33/(T33*Q33)</f>
        <v>0.67474489795918369</v>
      </c>
      <c r="Z33" s="18">
        <f>T33*P33</f>
        <v>1176</v>
      </c>
      <c r="AA33" s="43">
        <f>T33/E33*1000</f>
        <v>40.273972602739725</v>
      </c>
      <c r="AB33" s="48">
        <f>U33/P33</f>
        <v>198.375</v>
      </c>
      <c r="AC33" s="49">
        <f>U33/Q33</f>
        <v>99.1875</v>
      </c>
      <c r="AD33" s="24">
        <v>3650</v>
      </c>
      <c r="AE33" s="28">
        <f>AD33*AA33/1000</f>
        <v>147</v>
      </c>
      <c r="AF33" s="30">
        <f>AE33*V33</f>
        <v>1587</v>
      </c>
      <c r="AG33" s="50">
        <f>AA33/$AA$2</f>
        <v>0.89497716894977164</v>
      </c>
    </row>
    <row r="34" spans="1:33" x14ac:dyDescent="0.25">
      <c r="A34" s="13" t="s">
        <v>33</v>
      </c>
      <c r="B34" s="14" t="s">
        <v>34</v>
      </c>
      <c r="C34" s="14" t="s">
        <v>87</v>
      </c>
      <c r="D34" s="14">
        <v>3650</v>
      </c>
      <c r="E34">
        <v>3650</v>
      </c>
      <c r="F34" s="14">
        <v>3700</v>
      </c>
      <c r="J34" s="14">
        <v>3000</v>
      </c>
      <c r="K34" s="27">
        <v>2133</v>
      </c>
      <c r="L34" s="27" t="s">
        <v>27</v>
      </c>
      <c r="M34" s="27" t="s">
        <v>94</v>
      </c>
      <c r="N34" s="27" t="s">
        <v>28</v>
      </c>
      <c r="O34" s="27">
        <v>16</v>
      </c>
      <c r="P34" s="27">
        <v>8</v>
      </c>
      <c r="Q34" s="27">
        <v>16</v>
      </c>
      <c r="R34" s="27" t="s">
        <v>88</v>
      </c>
      <c r="S34" s="45" t="s">
        <v>106</v>
      </c>
      <c r="T34" s="16">
        <v>147</v>
      </c>
      <c r="U34" s="17">
        <v>1552</v>
      </c>
      <c r="V34" s="20">
        <f>U34/T34</f>
        <v>10.5578231292517</v>
      </c>
      <c r="W34" s="20">
        <f>V34/Q34</f>
        <v>0.65986394557823125</v>
      </c>
      <c r="X34" s="37">
        <f>V34/P34-1</f>
        <v>0.3197278911564625</v>
      </c>
      <c r="Y34" s="38">
        <f>U34/(T34*Q34)</f>
        <v>0.65986394557823125</v>
      </c>
      <c r="Z34" s="18">
        <f>T34*P34</f>
        <v>1176</v>
      </c>
      <c r="AA34" s="43">
        <f>T34/E34*1000</f>
        <v>40.273972602739725</v>
      </c>
      <c r="AB34" s="48">
        <f>U34/P34</f>
        <v>194</v>
      </c>
      <c r="AC34" s="49">
        <f>U34/Q34</f>
        <v>97</v>
      </c>
      <c r="AD34" s="24">
        <v>3200</v>
      </c>
      <c r="AE34" s="28">
        <f>AD34*AA34/1000</f>
        <v>128.87671232876713</v>
      </c>
      <c r="AF34" s="30">
        <f>AE34*V34</f>
        <v>1360.6575342465753</v>
      </c>
      <c r="AG34" s="50">
        <f>AA34/$AA$2</f>
        <v>0.89497716894977164</v>
      </c>
    </row>
    <row r="35" spans="1:33" x14ac:dyDescent="0.25">
      <c r="A35" s="13" t="s">
        <v>33</v>
      </c>
      <c r="B35" s="14" t="s">
        <v>34</v>
      </c>
      <c r="C35" s="14" t="s">
        <v>87</v>
      </c>
      <c r="D35" s="14">
        <v>3750</v>
      </c>
      <c r="E35">
        <v>3750</v>
      </c>
      <c r="F35" s="14">
        <v>3700</v>
      </c>
      <c r="J35" s="14">
        <v>3000</v>
      </c>
      <c r="K35" s="27">
        <v>3200</v>
      </c>
      <c r="L35" s="27" t="s">
        <v>27</v>
      </c>
      <c r="M35" s="27" t="s">
        <v>94</v>
      </c>
      <c r="N35" s="27" t="s">
        <v>28</v>
      </c>
      <c r="O35" s="27">
        <v>16</v>
      </c>
      <c r="P35" s="27">
        <v>8</v>
      </c>
      <c r="Q35" s="27">
        <v>16</v>
      </c>
      <c r="R35" s="27" t="s">
        <v>88</v>
      </c>
      <c r="S35" s="15" t="s">
        <v>100</v>
      </c>
      <c r="T35" s="16">
        <v>151</v>
      </c>
      <c r="U35" s="17">
        <v>1656</v>
      </c>
      <c r="V35" s="20">
        <f>U35/T35</f>
        <v>10.966887417218542</v>
      </c>
      <c r="W35" s="20">
        <f>V35/Q35</f>
        <v>0.68543046357615889</v>
      </c>
      <c r="X35" s="37">
        <f>V35/P35-1</f>
        <v>0.37086092715231778</v>
      </c>
      <c r="Y35" s="38">
        <f>U35/(T35*Q35)</f>
        <v>0.68543046357615889</v>
      </c>
      <c r="Z35" s="18">
        <f>T35*P35</f>
        <v>1208</v>
      </c>
      <c r="AA35" s="43">
        <f>T35/E35*1000</f>
        <v>40.266666666666666</v>
      </c>
      <c r="AB35" s="48">
        <f>U35/P35</f>
        <v>207</v>
      </c>
      <c r="AC35" s="49">
        <f>U35/Q35</f>
        <v>103.5</v>
      </c>
      <c r="AD35" s="24">
        <v>3650</v>
      </c>
      <c r="AE35" s="28">
        <f>AD35*AA35/1000</f>
        <v>146.97333333333333</v>
      </c>
      <c r="AF35" s="30">
        <f>AE35*V35</f>
        <v>1611.84</v>
      </c>
      <c r="AG35" s="50">
        <f>AA35/$AA$2</f>
        <v>0.89481481481481484</v>
      </c>
    </row>
    <row r="36" spans="1:33" x14ac:dyDescent="0.25">
      <c r="A36" s="13" t="s">
        <v>33</v>
      </c>
      <c r="B36" s="14" t="s">
        <v>34</v>
      </c>
      <c r="C36" s="14" t="s">
        <v>87</v>
      </c>
      <c r="D36" s="14">
        <v>3000</v>
      </c>
      <c r="E36">
        <v>3000</v>
      </c>
      <c r="F36" s="14">
        <v>3700</v>
      </c>
      <c r="J36" s="14">
        <v>3000</v>
      </c>
      <c r="K36" s="27">
        <v>3200</v>
      </c>
      <c r="L36" s="27" t="s">
        <v>27</v>
      </c>
      <c r="M36" s="27" t="s">
        <v>94</v>
      </c>
      <c r="N36" s="27" t="s">
        <v>28</v>
      </c>
      <c r="O36" s="27">
        <v>16</v>
      </c>
      <c r="P36" s="27">
        <v>8</v>
      </c>
      <c r="Q36" s="27">
        <v>16</v>
      </c>
      <c r="R36" s="27" t="s">
        <v>88</v>
      </c>
      <c r="T36" s="16">
        <v>120</v>
      </c>
      <c r="U36" s="17">
        <v>1287</v>
      </c>
      <c r="V36" s="20">
        <f>U36/T36</f>
        <v>10.725</v>
      </c>
      <c r="W36" s="20">
        <f>V36/Q36</f>
        <v>0.67031249999999998</v>
      </c>
      <c r="X36" s="37">
        <f>V36/P36-1</f>
        <v>0.34062499999999996</v>
      </c>
      <c r="Y36" s="38">
        <f>U36/(T36*Q36)</f>
        <v>0.67031249999999998</v>
      </c>
      <c r="Z36" s="18">
        <f>T36*P36</f>
        <v>960</v>
      </c>
      <c r="AA36" s="43">
        <f>T36/E36*1000</f>
        <v>40</v>
      </c>
      <c r="AB36" s="48">
        <f>U36/P36</f>
        <v>160.875</v>
      </c>
      <c r="AC36" s="49">
        <f>U36/Q36</f>
        <v>80.4375</v>
      </c>
      <c r="AD36" s="24">
        <v>3200</v>
      </c>
      <c r="AE36" s="28">
        <f>AD36*AA36/1000</f>
        <v>128</v>
      </c>
      <c r="AF36" s="30">
        <f>AE36*V36</f>
        <v>1372.8</v>
      </c>
      <c r="AG36" s="50">
        <f>AA36/$AA$2</f>
        <v>0.88888888888888884</v>
      </c>
    </row>
    <row r="37" spans="1:33" x14ac:dyDescent="0.25">
      <c r="A37" s="13" t="s">
        <v>33</v>
      </c>
      <c r="B37" s="14" t="s">
        <v>34</v>
      </c>
      <c r="C37" s="14" t="s">
        <v>87</v>
      </c>
      <c r="D37" s="52">
        <v>3650</v>
      </c>
      <c r="E37" s="53">
        <v>3650</v>
      </c>
      <c r="F37" s="14">
        <v>3700</v>
      </c>
      <c r="J37" s="14">
        <v>3000</v>
      </c>
      <c r="K37" s="27">
        <v>1866</v>
      </c>
      <c r="L37" s="27" t="s">
        <v>27</v>
      </c>
      <c r="M37" s="27" t="s">
        <v>94</v>
      </c>
      <c r="N37" s="27" t="s">
        <v>28</v>
      </c>
      <c r="O37" s="27">
        <v>16</v>
      </c>
      <c r="P37" s="27">
        <v>8</v>
      </c>
      <c r="Q37" s="27">
        <v>16</v>
      </c>
      <c r="R37" s="27" t="s">
        <v>88</v>
      </c>
      <c r="S37" s="45" t="s">
        <v>106</v>
      </c>
      <c r="T37" s="16">
        <v>146</v>
      </c>
      <c r="U37" s="17">
        <v>1538</v>
      </c>
      <c r="V37" s="20">
        <f>U37/T37</f>
        <v>10.534246575342467</v>
      </c>
      <c r="W37" s="20">
        <f>V37/Q37</f>
        <v>0.65839041095890416</v>
      </c>
      <c r="X37" s="37">
        <f>V37/P37-1</f>
        <v>0.31678082191780832</v>
      </c>
      <c r="Y37" s="38">
        <f>U37/(T37*Q37)</f>
        <v>0.65839041095890416</v>
      </c>
      <c r="Z37" s="18">
        <f>T37*P37</f>
        <v>1168</v>
      </c>
      <c r="AA37" s="43">
        <f>T37/E37*1000</f>
        <v>40</v>
      </c>
      <c r="AB37" s="48">
        <f>U37/P37</f>
        <v>192.25</v>
      </c>
      <c r="AC37" s="49">
        <f>U37/Q37</f>
        <v>96.125</v>
      </c>
      <c r="AD37" s="24">
        <v>3200</v>
      </c>
      <c r="AE37" s="28">
        <f>AD37*AA37/1000</f>
        <v>128</v>
      </c>
      <c r="AF37" s="30">
        <f>AE37*V37</f>
        <v>1348.3835616438357</v>
      </c>
      <c r="AG37" s="50">
        <f>AA37/$AA$2</f>
        <v>0.88888888888888884</v>
      </c>
    </row>
    <row r="38" spans="1:33" x14ac:dyDescent="0.25">
      <c r="A38" s="13" t="s">
        <v>33</v>
      </c>
      <c r="B38" s="14" t="s">
        <v>34</v>
      </c>
      <c r="C38" s="14" t="s">
        <v>87</v>
      </c>
      <c r="D38" s="14">
        <v>3000</v>
      </c>
      <c r="E38">
        <v>3000</v>
      </c>
      <c r="F38" s="14">
        <v>3700</v>
      </c>
      <c r="J38" s="14">
        <v>3000</v>
      </c>
      <c r="K38" s="27">
        <v>2133</v>
      </c>
      <c r="L38" s="27" t="s">
        <v>27</v>
      </c>
      <c r="M38" s="27" t="s">
        <v>94</v>
      </c>
      <c r="N38" s="27" t="s">
        <v>28</v>
      </c>
      <c r="O38" s="27">
        <v>16</v>
      </c>
      <c r="P38" s="27">
        <v>8</v>
      </c>
      <c r="Q38" s="27">
        <v>16</v>
      </c>
      <c r="R38" s="27" t="s">
        <v>88</v>
      </c>
      <c r="T38" s="16">
        <v>119</v>
      </c>
      <c r="U38" s="17">
        <v>1268</v>
      </c>
      <c r="V38" s="20">
        <f>U38/T38</f>
        <v>10.655462184873949</v>
      </c>
      <c r="W38" s="20">
        <f>V38/Q38</f>
        <v>0.66596638655462181</v>
      </c>
      <c r="X38" s="37">
        <f>V38/P38-1</f>
        <v>0.33193277310924363</v>
      </c>
      <c r="Y38" s="38">
        <f>U38/(T38*Q38)</f>
        <v>0.66596638655462181</v>
      </c>
      <c r="Z38" s="18">
        <f>T38*P38</f>
        <v>952</v>
      </c>
      <c r="AA38" s="43">
        <f>T38/E38*1000</f>
        <v>39.666666666666671</v>
      </c>
      <c r="AB38" s="48">
        <f>U38/P38</f>
        <v>158.5</v>
      </c>
      <c r="AC38" s="49">
        <f>U38/Q38</f>
        <v>79.25</v>
      </c>
      <c r="AD38" s="24">
        <v>3200</v>
      </c>
      <c r="AE38" s="28">
        <f>AD38*AA38/1000</f>
        <v>126.93333333333334</v>
      </c>
      <c r="AF38" s="30">
        <f>AE38*V38</f>
        <v>1352.5333333333333</v>
      </c>
      <c r="AG38" s="50">
        <f>AA38/$AA$2</f>
        <v>0.88148148148148153</v>
      </c>
    </row>
    <row r="39" spans="1:33" x14ac:dyDescent="0.25">
      <c r="A39" s="13" t="s">
        <v>33</v>
      </c>
      <c r="B39" s="27" t="s">
        <v>66</v>
      </c>
      <c r="C39" s="27" t="s">
        <v>66</v>
      </c>
      <c r="D39" s="27">
        <v>3200</v>
      </c>
      <c r="E39">
        <v>3200</v>
      </c>
      <c r="P39" s="27">
        <v>16</v>
      </c>
      <c r="Q39" s="27">
        <v>32</v>
      </c>
      <c r="R39" s="27" t="s">
        <v>43</v>
      </c>
      <c r="S39" s="26" t="s">
        <v>67</v>
      </c>
      <c r="T39" s="16">
        <v>126</v>
      </c>
      <c r="U39" s="17">
        <v>2734</v>
      </c>
      <c r="V39" s="20">
        <f>U39/T39</f>
        <v>21.698412698412699</v>
      </c>
      <c r="W39" s="20">
        <f>V39/Q39</f>
        <v>0.67807539682539686</v>
      </c>
      <c r="X39" s="37">
        <f>V39/P39-1</f>
        <v>0.35615079365079372</v>
      </c>
      <c r="Y39" s="38">
        <f>U39/(T39*Q39)</f>
        <v>0.67807539682539686</v>
      </c>
      <c r="Z39" s="18">
        <f>T39*P39</f>
        <v>2016</v>
      </c>
      <c r="AA39" s="43">
        <f>T39/E39*1000</f>
        <v>39.375</v>
      </c>
      <c r="AB39" s="48">
        <f>U39/P39</f>
        <v>170.875</v>
      </c>
      <c r="AC39" s="49">
        <f>U39/Q39</f>
        <v>85.4375</v>
      </c>
      <c r="AD39" s="24">
        <v>2500</v>
      </c>
      <c r="AE39" s="28">
        <f>AD39*AA39/1000</f>
        <v>98.4375</v>
      </c>
      <c r="AF39" s="30">
        <f>AE39*V39*2</f>
        <v>4271.875</v>
      </c>
      <c r="AG39" s="50">
        <f>AA39/$AA$2</f>
        <v>0.875</v>
      </c>
    </row>
    <row r="40" spans="1:33" x14ac:dyDescent="0.25">
      <c r="A40" s="13" t="s">
        <v>33</v>
      </c>
      <c r="B40" s="27" t="s">
        <v>77</v>
      </c>
      <c r="C40" s="27" t="s">
        <v>76</v>
      </c>
      <c r="D40" s="27">
        <v>2500</v>
      </c>
      <c r="E40">
        <v>2500</v>
      </c>
      <c r="P40" s="27">
        <v>32</v>
      </c>
      <c r="Q40" s="27">
        <v>64</v>
      </c>
      <c r="R40" s="27" t="s">
        <v>43</v>
      </c>
      <c r="S40" s="26" t="s">
        <v>67</v>
      </c>
      <c r="T40" s="16">
        <v>98</v>
      </c>
      <c r="U40" s="17">
        <v>4272</v>
      </c>
      <c r="V40" s="20">
        <f>U40/T40</f>
        <v>43.591836734693878</v>
      </c>
      <c r="W40" s="20">
        <f>V40/Q40</f>
        <v>0.68112244897959184</v>
      </c>
      <c r="X40" s="37">
        <f>V40/P40-1</f>
        <v>0.36224489795918369</v>
      </c>
      <c r="Y40" s="38">
        <f>U40/(T40*Q40)</f>
        <v>0.68112244897959184</v>
      </c>
      <c r="Z40" s="18">
        <f>T40*P40</f>
        <v>3136</v>
      </c>
      <c r="AA40" s="43">
        <f>T40/E40*1000</f>
        <v>39.199999999999996</v>
      </c>
      <c r="AB40" s="48">
        <f>U40/P40</f>
        <v>133.5</v>
      </c>
      <c r="AC40" s="49">
        <f>U40/Q40</f>
        <v>66.75</v>
      </c>
      <c r="AD40" s="24">
        <v>2600</v>
      </c>
      <c r="AE40" s="28">
        <f>AD40*AA40/1000</f>
        <v>101.91999999999999</v>
      </c>
      <c r="AF40" s="30">
        <f>AE40*V40</f>
        <v>4442.8799999999992</v>
      </c>
      <c r="AG40" s="50">
        <f>AA40/$AA$2</f>
        <v>0.87111111111111106</v>
      </c>
    </row>
    <row r="41" spans="1:33" x14ac:dyDescent="0.25">
      <c r="A41" s="13" t="s">
        <v>30</v>
      </c>
      <c r="B41" s="27" t="s">
        <v>95</v>
      </c>
      <c r="C41" s="27" t="s">
        <v>99</v>
      </c>
      <c r="D41" s="27">
        <v>3300</v>
      </c>
      <c r="E41">
        <v>3700</v>
      </c>
      <c r="K41" s="27">
        <v>1333</v>
      </c>
      <c r="L41" s="27" t="s">
        <v>27</v>
      </c>
      <c r="N41" s="27" t="s">
        <v>28</v>
      </c>
      <c r="O41" s="27">
        <v>8</v>
      </c>
      <c r="P41" s="27">
        <v>4</v>
      </c>
      <c r="Q41" s="27">
        <v>8</v>
      </c>
      <c r="R41" s="27" t="s">
        <v>97</v>
      </c>
      <c r="T41" s="16">
        <v>145</v>
      </c>
      <c r="U41" s="17">
        <v>697</v>
      </c>
      <c r="V41" s="20">
        <f>U41/T41</f>
        <v>4.8068965517241375</v>
      </c>
      <c r="W41" s="20">
        <f>V41/Q41</f>
        <v>0.60086206896551719</v>
      </c>
      <c r="X41" s="37">
        <f>V41/P41-1</f>
        <v>0.20172413793103439</v>
      </c>
      <c r="Y41" s="38">
        <f>U41/(T41*Q41)</f>
        <v>0.60086206896551719</v>
      </c>
      <c r="Z41" s="18">
        <f>T41*P41</f>
        <v>580</v>
      </c>
      <c r="AA41" s="43">
        <f>T41/E41*1000</f>
        <v>39.189189189189193</v>
      </c>
      <c r="AB41" s="48">
        <f>U41/P41</f>
        <v>174.25</v>
      </c>
      <c r="AC41" s="49">
        <f>U41/Q41</f>
        <v>87.125</v>
      </c>
      <c r="AE41" s="25">
        <f>AD41*AA41/1000</f>
        <v>0</v>
      </c>
      <c r="AF41" s="26">
        <f>AE41*V41</f>
        <v>0</v>
      </c>
      <c r="AG41" s="50">
        <f>AA41/$AA$2</f>
        <v>0.87087087087087101</v>
      </c>
    </row>
    <row r="42" spans="1:33" x14ac:dyDescent="0.25">
      <c r="A42" s="13" t="s">
        <v>33</v>
      </c>
      <c r="B42" s="14" t="s">
        <v>34</v>
      </c>
      <c r="C42" s="14" t="s">
        <v>87</v>
      </c>
      <c r="D42" s="14">
        <v>3000</v>
      </c>
      <c r="E42">
        <v>3000</v>
      </c>
      <c r="F42" s="14">
        <v>3700</v>
      </c>
      <c r="J42" s="14">
        <v>3000</v>
      </c>
      <c r="K42" s="27">
        <v>1866</v>
      </c>
      <c r="L42" s="27" t="s">
        <v>27</v>
      </c>
      <c r="M42" s="27" t="s">
        <v>94</v>
      </c>
      <c r="N42" s="27" t="s">
        <v>28</v>
      </c>
      <c r="O42" s="27">
        <v>16</v>
      </c>
      <c r="P42" s="27">
        <v>8</v>
      </c>
      <c r="Q42" s="27">
        <v>16</v>
      </c>
      <c r="R42" s="27" t="s">
        <v>88</v>
      </c>
      <c r="T42" s="16">
        <v>116</v>
      </c>
      <c r="U42" s="17">
        <v>1193</v>
      </c>
      <c r="V42" s="20">
        <f>U42/T42</f>
        <v>10.28448275862069</v>
      </c>
      <c r="W42" s="20">
        <f>V42/Q42</f>
        <v>0.64278017241379315</v>
      </c>
      <c r="X42" s="37">
        <f>V42/P42-1</f>
        <v>0.2855603448275863</v>
      </c>
      <c r="Y42" s="38">
        <f>U42/(T42*Q42)</f>
        <v>0.64278017241379315</v>
      </c>
      <c r="Z42" s="18">
        <f>T42*P42</f>
        <v>928</v>
      </c>
      <c r="AA42" s="43">
        <f>T42/E42*1000</f>
        <v>38.666666666666671</v>
      </c>
      <c r="AB42" s="48">
        <f>U42/P42</f>
        <v>149.125</v>
      </c>
      <c r="AC42" s="49">
        <f>U42/Q42</f>
        <v>74.5625</v>
      </c>
      <c r="AD42" s="24">
        <v>3200</v>
      </c>
      <c r="AE42" s="28">
        <f>AD42*AA42/1000</f>
        <v>123.73333333333335</v>
      </c>
      <c r="AF42" s="30">
        <f>AE42*V42</f>
        <v>1272.5333333333335</v>
      </c>
      <c r="AG42" s="50">
        <f>AA42/$AA$2</f>
        <v>0.85925925925925939</v>
      </c>
    </row>
    <row r="43" spans="1:33" x14ac:dyDescent="0.25">
      <c r="A43" s="13" t="s">
        <v>44</v>
      </c>
      <c r="B43" s="27" t="s">
        <v>44</v>
      </c>
      <c r="C43" s="27" t="s">
        <v>101</v>
      </c>
      <c r="D43" s="27">
        <v>4200</v>
      </c>
      <c r="E43">
        <v>4200</v>
      </c>
      <c r="K43" s="27">
        <v>1066</v>
      </c>
      <c r="L43" s="27" t="s">
        <v>27</v>
      </c>
      <c r="N43" s="27" t="s">
        <v>28</v>
      </c>
      <c r="O43" s="27">
        <v>8</v>
      </c>
      <c r="P43" s="27">
        <v>4</v>
      </c>
      <c r="Q43" s="27">
        <v>8</v>
      </c>
      <c r="R43" s="27" t="s">
        <v>102</v>
      </c>
      <c r="S43" s="15" t="s">
        <v>110</v>
      </c>
      <c r="T43" s="16">
        <v>152</v>
      </c>
      <c r="U43" s="17">
        <v>757</v>
      </c>
      <c r="V43" s="20">
        <f>U43/T43</f>
        <v>4.9802631578947372</v>
      </c>
      <c r="W43" s="20">
        <f>V43/Q43</f>
        <v>0.62253289473684215</v>
      </c>
      <c r="X43" s="37">
        <f>V43/P43-1</f>
        <v>0.24506578947368429</v>
      </c>
      <c r="Y43" s="38">
        <f>U43/(T43*Q43)</f>
        <v>0.62253289473684215</v>
      </c>
      <c r="Z43" s="18">
        <f>T43*P43</f>
        <v>608</v>
      </c>
      <c r="AA43" s="43">
        <f>T43/E43*1000</f>
        <v>36.19047619047619</v>
      </c>
      <c r="AB43" s="48">
        <f>U43/P43</f>
        <v>189.25</v>
      </c>
      <c r="AC43" s="49">
        <f>U43/Q43</f>
        <v>94.625</v>
      </c>
      <c r="AD43" s="24">
        <v>4100</v>
      </c>
      <c r="AE43" s="28">
        <f>AD43*AA43/1000</f>
        <v>148.38095238095238</v>
      </c>
      <c r="AF43" s="30">
        <f>AE43*V43</f>
        <v>738.97619047619048</v>
      </c>
      <c r="AG43" s="50">
        <f>AA43/$AA$2</f>
        <v>0.80423280423280419</v>
      </c>
    </row>
    <row r="44" spans="1:33" x14ac:dyDescent="0.25">
      <c r="A44" s="13" t="s">
        <v>44</v>
      </c>
      <c r="B44" s="27" t="s">
        <v>44</v>
      </c>
      <c r="C44" s="27" t="s">
        <v>45</v>
      </c>
      <c r="D44" s="27">
        <v>2500</v>
      </c>
      <c r="E44">
        <v>2500</v>
      </c>
      <c r="F44" s="27"/>
      <c r="G44" s="27"/>
      <c r="H44" s="27"/>
      <c r="I44" s="27"/>
      <c r="J44" s="27"/>
      <c r="K44" s="27">
        <v>1600</v>
      </c>
      <c r="L44" s="27" t="s">
        <v>20</v>
      </c>
      <c r="M44" s="27"/>
      <c r="N44" s="27" t="s">
        <v>46</v>
      </c>
      <c r="O44" s="27">
        <v>3</v>
      </c>
      <c r="P44" s="27">
        <v>2</v>
      </c>
      <c r="Q44" s="27">
        <v>4</v>
      </c>
      <c r="R44" s="27" t="s">
        <v>43</v>
      </c>
      <c r="S44" s="15" t="s">
        <v>47</v>
      </c>
      <c r="T44" s="16">
        <v>90</v>
      </c>
      <c r="U44" s="17">
        <v>207</v>
      </c>
      <c r="V44" s="20">
        <f>U44/T44</f>
        <v>2.2999999999999998</v>
      </c>
      <c r="W44" s="20">
        <f>V44/Q44</f>
        <v>0.57499999999999996</v>
      </c>
      <c r="X44" s="37">
        <f>V44/P44-1</f>
        <v>0.14999999999999991</v>
      </c>
      <c r="Y44" s="38">
        <f>U44/(T44*Q44)</f>
        <v>0.57499999999999996</v>
      </c>
      <c r="Z44" s="18">
        <f>T44*P44</f>
        <v>180</v>
      </c>
      <c r="AA44" s="43">
        <f>T44/E44*1000</f>
        <v>36</v>
      </c>
      <c r="AB44" s="48">
        <f>U44/P44</f>
        <v>103.5</v>
      </c>
      <c r="AC44" s="49">
        <f>U44/Q44</f>
        <v>51.75</v>
      </c>
      <c r="AD44" s="24">
        <v>4500</v>
      </c>
      <c r="AE44" s="28">
        <f>AD44*AA44/1000</f>
        <v>162</v>
      </c>
      <c r="AF44" s="30">
        <f>AE44*V44</f>
        <v>372.59999999999997</v>
      </c>
      <c r="AG44" s="50">
        <f>AA44/$AA$2</f>
        <v>0.8</v>
      </c>
    </row>
    <row r="45" spans="1:33" x14ac:dyDescent="0.25">
      <c r="A45" s="34" t="s">
        <v>48</v>
      </c>
      <c r="B45" s="27" t="s">
        <v>48</v>
      </c>
      <c r="C45" s="27" t="s">
        <v>49</v>
      </c>
      <c r="D45" s="27">
        <v>3200</v>
      </c>
      <c r="E45">
        <v>3300</v>
      </c>
      <c r="F45" s="27">
        <v>3400</v>
      </c>
      <c r="G45" s="27">
        <v>3300</v>
      </c>
      <c r="H45" s="27">
        <v>3300</v>
      </c>
      <c r="I45" s="27">
        <v>3200</v>
      </c>
      <c r="J45" s="27"/>
      <c r="K45" s="27">
        <v>1333</v>
      </c>
      <c r="L45" s="27" t="s">
        <v>50</v>
      </c>
      <c r="M45" s="27"/>
      <c r="N45" s="27" t="s">
        <v>51</v>
      </c>
      <c r="O45" s="27">
        <v>6</v>
      </c>
      <c r="P45" s="27">
        <v>4</v>
      </c>
      <c r="Q45" s="27">
        <v>4</v>
      </c>
      <c r="R45" s="27" t="s">
        <v>43</v>
      </c>
      <c r="S45" s="15" t="s">
        <v>52</v>
      </c>
      <c r="T45" s="16">
        <v>118</v>
      </c>
      <c r="U45" s="17">
        <v>434</v>
      </c>
      <c r="V45" s="20">
        <f>U45/T45</f>
        <v>3.6779661016949152</v>
      </c>
      <c r="W45" s="20">
        <f>V45/Q45</f>
        <v>0.91949152542372881</v>
      </c>
      <c r="X45" s="37">
        <f>V45/P45-1</f>
        <v>-8.0508474576271194E-2</v>
      </c>
      <c r="Y45" s="38">
        <f>U45/(T45*Q45)</f>
        <v>0.91949152542372881</v>
      </c>
      <c r="Z45" s="18">
        <f>T45*P45</f>
        <v>472</v>
      </c>
      <c r="AA45" s="43">
        <f>T45/E45*1000</f>
        <v>35.757575757575758</v>
      </c>
      <c r="AB45" s="48">
        <f>U45/P45</f>
        <v>108.5</v>
      </c>
      <c r="AC45" s="49">
        <f>U45/Q45</f>
        <v>108.5</v>
      </c>
      <c r="AD45" s="24">
        <v>4300</v>
      </c>
      <c r="AE45" s="28">
        <f>AD45*AA45/1000</f>
        <v>153.75757575757575</v>
      </c>
      <c r="AF45" s="30">
        <f>AE45*V45</f>
        <v>565.5151515151515</v>
      </c>
      <c r="AG45" s="50">
        <f>AA45/$AA$2</f>
        <v>0.79461279461279466</v>
      </c>
    </row>
    <row r="46" spans="1:33" x14ac:dyDescent="0.25">
      <c r="A46" s="13" t="s">
        <v>44</v>
      </c>
      <c r="B46" s="27" t="s">
        <v>44</v>
      </c>
      <c r="C46" s="27" t="s">
        <v>101</v>
      </c>
      <c r="D46" s="27">
        <v>4200</v>
      </c>
      <c r="E46">
        <v>4200</v>
      </c>
      <c r="K46" s="27">
        <v>1866</v>
      </c>
      <c r="L46" s="27" t="s">
        <v>27</v>
      </c>
      <c r="N46" s="27" t="s">
        <v>28</v>
      </c>
      <c r="O46" s="27">
        <v>8</v>
      </c>
      <c r="P46" s="27">
        <v>4</v>
      </c>
      <c r="Q46" s="27">
        <v>8</v>
      </c>
      <c r="R46" s="27" t="s">
        <v>102</v>
      </c>
      <c r="S46" s="15" t="s">
        <v>109</v>
      </c>
      <c r="T46" s="16">
        <v>150</v>
      </c>
      <c r="U46" s="17">
        <v>736</v>
      </c>
      <c r="V46" s="20">
        <f>U46/T46</f>
        <v>4.9066666666666663</v>
      </c>
      <c r="W46" s="20">
        <f>V46/Q46</f>
        <v>0.61333333333333329</v>
      </c>
      <c r="X46" s="37">
        <f>V46/P46-1</f>
        <v>0.22666666666666657</v>
      </c>
      <c r="Y46" s="38">
        <f>U46/(T46*Q46)</f>
        <v>0.61333333333333329</v>
      </c>
      <c r="Z46" s="18">
        <f>T46*P46</f>
        <v>600</v>
      </c>
      <c r="AA46" s="43">
        <f>T46/E46*1000</f>
        <v>35.714285714285715</v>
      </c>
      <c r="AB46" s="48">
        <f>U46/P46</f>
        <v>184</v>
      </c>
      <c r="AC46" s="49">
        <f>U46/Q46</f>
        <v>92</v>
      </c>
      <c r="AE46" s="25">
        <f>AD46*AA46/1000</f>
        <v>0</v>
      </c>
      <c r="AF46" s="26">
        <f>AE46*V46</f>
        <v>0</v>
      </c>
      <c r="AG46" s="50">
        <f>AA46/$AA$2</f>
        <v>0.79365079365079372</v>
      </c>
    </row>
    <row r="47" spans="1:33" x14ac:dyDescent="0.25">
      <c r="A47" s="13" t="s">
        <v>44</v>
      </c>
      <c r="B47" s="27" t="s">
        <v>44</v>
      </c>
      <c r="C47" s="27" t="s">
        <v>101</v>
      </c>
      <c r="D47" s="27">
        <v>4200</v>
      </c>
      <c r="E47">
        <v>4200</v>
      </c>
      <c r="K47" s="27">
        <v>1066</v>
      </c>
      <c r="L47" s="27" t="s">
        <v>27</v>
      </c>
      <c r="N47" s="27" t="s">
        <v>28</v>
      </c>
      <c r="O47" s="27">
        <v>8</v>
      </c>
      <c r="P47" s="27">
        <v>4</v>
      </c>
      <c r="Q47" s="27">
        <v>8</v>
      </c>
      <c r="R47" s="27" t="s">
        <v>102</v>
      </c>
      <c r="T47" s="16">
        <v>148</v>
      </c>
      <c r="U47" s="17">
        <v>731</v>
      </c>
      <c r="V47" s="20">
        <f>U47/T47</f>
        <v>4.9391891891891895</v>
      </c>
      <c r="W47" s="20">
        <f>V47/Q47</f>
        <v>0.61739864864864868</v>
      </c>
      <c r="X47" s="37">
        <f>V47/P47-1</f>
        <v>0.23479729729729737</v>
      </c>
      <c r="Y47" s="38">
        <f>U47/(T47*Q47)</f>
        <v>0.61739864864864868</v>
      </c>
      <c r="Z47" s="18">
        <f>T47*P47</f>
        <v>592</v>
      </c>
      <c r="AA47" s="43">
        <f>T47/E47*1000</f>
        <v>35.238095238095234</v>
      </c>
      <c r="AB47" s="48">
        <f>U47/P47</f>
        <v>182.75</v>
      </c>
      <c r="AC47" s="49">
        <f>U47/Q47</f>
        <v>91.375</v>
      </c>
      <c r="AE47" s="25">
        <f>AD47*AA47/1000</f>
        <v>0</v>
      </c>
      <c r="AF47" s="26">
        <f>AE47*V47</f>
        <v>0</v>
      </c>
      <c r="AG47" s="50">
        <f>AA47/$AA$2</f>
        <v>0.78306878306878303</v>
      </c>
    </row>
    <row r="48" spans="1:33" x14ac:dyDescent="0.25">
      <c r="A48" s="13" t="s">
        <v>48</v>
      </c>
      <c r="B48" s="27" t="s">
        <v>48</v>
      </c>
      <c r="C48" s="27" t="s">
        <v>107</v>
      </c>
      <c r="D48" s="27">
        <v>3300</v>
      </c>
      <c r="E48">
        <v>3700</v>
      </c>
      <c r="K48" s="27">
        <v>1333</v>
      </c>
      <c r="L48" s="27" t="s">
        <v>27</v>
      </c>
      <c r="N48" s="27" t="s">
        <v>42</v>
      </c>
      <c r="O48" s="27">
        <v>6</v>
      </c>
      <c r="P48" s="27">
        <v>4</v>
      </c>
      <c r="Q48" s="27">
        <v>4</v>
      </c>
      <c r="R48" s="27" t="s">
        <v>108</v>
      </c>
      <c r="T48" s="16">
        <v>128</v>
      </c>
      <c r="U48" s="17">
        <v>465</v>
      </c>
      <c r="V48" s="20">
        <f>U48/T48</f>
        <v>3.6328125</v>
      </c>
      <c r="W48" s="20">
        <f>V48/Q48</f>
        <v>0.908203125</v>
      </c>
      <c r="X48" s="37">
        <f>V48/P48-1</f>
        <v>-9.1796875E-2</v>
      </c>
      <c r="Y48" s="38">
        <f>U48/(T48*Q48)</f>
        <v>0.908203125</v>
      </c>
      <c r="Z48" s="18">
        <f>T48*P48</f>
        <v>512</v>
      </c>
      <c r="AA48" s="43">
        <f>T48/E48*1000</f>
        <v>34.594594594594597</v>
      </c>
      <c r="AB48" s="19">
        <f>U48/P48</f>
        <v>116.25</v>
      </c>
      <c r="AC48" s="29">
        <f>U48/Q48</f>
        <v>116.25</v>
      </c>
    </row>
    <row r="49" spans="1:33" x14ac:dyDescent="0.25">
      <c r="A49" s="13" t="s">
        <v>39</v>
      </c>
      <c r="B49" s="27" t="s">
        <v>40</v>
      </c>
      <c r="C49" s="27" t="s">
        <v>41</v>
      </c>
      <c r="D49" s="27">
        <v>3500</v>
      </c>
      <c r="E49">
        <v>3800</v>
      </c>
      <c r="F49" s="27">
        <v>4100</v>
      </c>
      <c r="G49" s="27"/>
      <c r="H49" s="27">
        <v>3800</v>
      </c>
      <c r="I49" s="27"/>
      <c r="J49" s="27">
        <v>3500</v>
      </c>
      <c r="K49" s="27">
        <v>1600</v>
      </c>
      <c r="L49" s="27" t="s">
        <v>27</v>
      </c>
      <c r="M49" s="27"/>
      <c r="N49" s="27" t="s">
        <v>42</v>
      </c>
      <c r="O49" s="27">
        <v>8</v>
      </c>
      <c r="P49" s="27">
        <v>3</v>
      </c>
      <c r="Q49" s="27">
        <v>6</v>
      </c>
      <c r="R49" s="27" t="s">
        <v>43</v>
      </c>
      <c r="T49" s="16">
        <v>94</v>
      </c>
      <c r="U49" s="17">
        <v>417</v>
      </c>
      <c r="V49" s="20">
        <f>U49/T49</f>
        <v>4.4361702127659575</v>
      </c>
      <c r="W49" s="20">
        <f>V49/Q49</f>
        <v>0.73936170212765961</v>
      </c>
      <c r="X49" s="37">
        <f>V49/P49-1</f>
        <v>0.47872340425531923</v>
      </c>
      <c r="Y49" s="38">
        <f>U49/(T49*Q49)</f>
        <v>0.73936170212765961</v>
      </c>
      <c r="Z49" s="18">
        <f>T49*P49</f>
        <v>282</v>
      </c>
      <c r="AA49" s="43">
        <f>T49/E49*1000</f>
        <v>24.736842105263158</v>
      </c>
      <c r="AB49" s="48">
        <f>U49/P49</f>
        <v>139</v>
      </c>
      <c r="AC49" s="49">
        <f>U49/Q49</f>
        <v>69.5</v>
      </c>
      <c r="AD49" s="24">
        <v>4100</v>
      </c>
      <c r="AE49" s="28">
        <f>AD49*AA49/1000</f>
        <v>101.42105263157895</v>
      </c>
      <c r="AF49" s="30">
        <f>AE49*V49</f>
        <v>449.92105263157896</v>
      </c>
      <c r="AG49" s="50">
        <f>AA49/$AA$2</f>
        <v>0.54970760233918126</v>
      </c>
    </row>
    <row r="50" spans="1:33" x14ac:dyDescent="0.25">
      <c r="A50" s="13" t="s">
        <v>39</v>
      </c>
      <c r="B50" s="27" t="s">
        <v>40</v>
      </c>
      <c r="C50" s="27" t="s">
        <v>41</v>
      </c>
      <c r="D50" s="27">
        <v>3500</v>
      </c>
      <c r="E50">
        <v>4100</v>
      </c>
      <c r="F50" s="27">
        <v>4100</v>
      </c>
      <c r="G50" s="27"/>
      <c r="H50" s="27">
        <v>3800</v>
      </c>
      <c r="I50" s="27"/>
      <c r="J50" s="27">
        <v>3500</v>
      </c>
      <c r="K50" s="27">
        <v>1600</v>
      </c>
      <c r="L50" s="27" t="s">
        <v>27</v>
      </c>
      <c r="M50" s="27"/>
      <c r="N50" s="27" t="s">
        <v>42</v>
      </c>
      <c r="O50" s="27">
        <v>8</v>
      </c>
      <c r="P50" s="27">
        <v>3</v>
      </c>
      <c r="Q50" s="27">
        <v>6</v>
      </c>
      <c r="R50" s="27" t="s">
        <v>43</v>
      </c>
      <c r="S50" s="26" t="s">
        <v>58</v>
      </c>
      <c r="T50" s="16">
        <v>101</v>
      </c>
      <c r="U50" s="17">
        <v>450</v>
      </c>
      <c r="V50" s="20">
        <f>U50/T50</f>
        <v>4.4554455445544559</v>
      </c>
      <c r="W50" s="20">
        <f>V50/Q50</f>
        <v>0.74257425742574268</v>
      </c>
      <c r="X50" s="37">
        <f>V50/P50-1</f>
        <v>0.48514851485148536</v>
      </c>
      <c r="Y50" s="38">
        <f>U50/(T50*Q50)</f>
        <v>0.74257425742574257</v>
      </c>
      <c r="Z50" s="18">
        <f>T50*P50</f>
        <v>303</v>
      </c>
      <c r="AA50" s="43">
        <f>T50/E50*1000</f>
        <v>24.634146341463417</v>
      </c>
      <c r="AB50" s="48">
        <f>U50/P50</f>
        <v>150</v>
      </c>
      <c r="AC50" s="49">
        <f>U50/Q50</f>
        <v>75</v>
      </c>
      <c r="AE50" s="28">
        <f>AD50*AA50/1000</f>
        <v>0</v>
      </c>
      <c r="AF50" s="30">
        <f>AE50*V50</f>
        <v>0</v>
      </c>
      <c r="AG50" s="50">
        <f>AA50/$AA$2</f>
        <v>0.54742547425474264</v>
      </c>
    </row>
  </sheetData>
  <sortState ref="A2:AG50">
    <sortCondition descending="1" ref="AA2:AA50"/>
    <sortCondition descending="1" ref="C2:C50"/>
  </sortState>
  <conditionalFormatting sqref="Y48 Y2:Y19 Y21:Y29 Y31:Y32 Y51:Y1048576">
    <cfRule type="cellIs" dxfId="41" priority="38" operator="greaterThan">
      <formula>1</formula>
    </cfRule>
  </conditionalFormatting>
  <conditionalFormatting sqref="X2:Y19 X21:Y29 X31:Y32">
    <cfRule type="cellIs" dxfId="40" priority="37" operator="lessThan">
      <formula>0</formula>
    </cfRule>
  </conditionalFormatting>
  <conditionalFormatting sqref="Y33">
    <cfRule type="cellIs" dxfId="39" priority="35" operator="greaterThan">
      <formula>1</formula>
    </cfRule>
  </conditionalFormatting>
  <conditionalFormatting sqref="X33:Y33">
    <cfRule type="cellIs" dxfId="38" priority="34" operator="lessThan">
      <formula>0</formula>
    </cfRule>
  </conditionalFormatting>
  <conditionalFormatting sqref="Y34">
    <cfRule type="cellIs" dxfId="37" priority="33" operator="greaterThan">
      <formula>1</formula>
    </cfRule>
  </conditionalFormatting>
  <conditionalFormatting sqref="X34:Y34">
    <cfRule type="cellIs" dxfId="36" priority="32" operator="lessThan">
      <formula>0</formula>
    </cfRule>
  </conditionalFormatting>
  <conditionalFormatting sqref="Y35">
    <cfRule type="cellIs" dxfId="35" priority="31" operator="greaterThan">
      <formula>1</formula>
    </cfRule>
  </conditionalFormatting>
  <conditionalFormatting sqref="X35:Y35">
    <cfRule type="cellIs" dxfId="34" priority="30" operator="lessThan">
      <formula>0</formula>
    </cfRule>
  </conditionalFormatting>
  <conditionalFormatting sqref="Y36">
    <cfRule type="cellIs" dxfId="33" priority="29" operator="greaterThan">
      <formula>1</formula>
    </cfRule>
  </conditionalFormatting>
  <conditionalFormatting sqref="X36:Y36">
    <cfRule type="cellIs" dxfId="32" priority="28" operator="lessThan">
      <formula>0</formula>
    </cfRule>
  </conditionalFormatting>
  <conditionalFormatting sqref="Y37">
    <cfRule type="cellIs" dxfId="31" priority="27" operator="greaterThan">
      <formula>1</formula>
    </cfRule>
  </conditionalFormatting>
  <conditionalFormatting sqref="X37:Y37">
    <cfRule type="cellIs" dxfId="30" priority="26" operator="lessThan">
      <formula>0</formula>
    </cfRule>
  </conditionalFormatting>
  <conditionalFormatting sqref="Y38">
    <cfRule type="cellIs" dxfId="29" priority="25" operator="greaterThan">
      <formula>1</formula>
    </cfRule>
  </conditionalFormatting>
  <conditionalFormatting sqref="X38:Y38">
    <cfRule type="cellIs" dxfId="28" priority="24" operator="lessThan">
      <formula>0</formula>
    </cfRule>
  </conditionalFormatting>
  <conditionalFormatting sqref="Y39">
    <cfRule type="cellIs" dxfId="27" priority="23" operator="greaterThan">
      <formula>1</formula>
    </cfRule>
  </conditionalFormatting>
  <conditionalFormatting sqref="X39:Y39">
    <cfRule type="cellIs" dxfId="26" priority="22" operator="lessThan">
      <formula>0</formula>
    </cfRule>
  </conditionalFormatting>
  <conditionalFormatting sqref="Y40">
    <cfRule type="cellIs" dxfId="25" priority="21" operator="greaterThan">
      <formula>1</formula>
    </cfRule>
  </conditionalFormatting>
  <conditionalFormatting sqref="X40:Y40">
    <cfRule type="cellIs" dxfId="24" priority="20" operator="lessThan">
      <formula>0</formula>
    </cfRule>
  </conditionalFormatting>
  <conditionalFormatting sqref="Y41">
    <cfRule type="cellIs" dxfId="23" priority="19" operator="greaterThan">
      <formula>1</formula>
    </cfRule>
  </conditionalFormatting>
  <conditionalFormatting sqref="X41:Y41">
    <cfRule type="cellIs" dxfId="22" priority="18" operator="lessThan">
      <formula>0</formula>
    </cfRule>
  </conditionalFormatting>
  <conditionalFormatting sqref="Y42">
    <cfRule type="cellIs" dxfId="21" priority="17" operator="greaterThan">
      <formula>1</formula>
    </cfRule>
  </conditionalFormatting>
  <conditionalFormatting sqref="X42:Y42">
    <cfRule type="cellIs" dxfId="20" priority="16" operator="lessThan">
      <formula>0</formula>
    </cfRule>
  </conditionalFormatting>
  <conditionalFormatting sqref="Y43">
    <cfRule type="cellIs" dxfId="19" priority="15" operator="greaterThan">
      <formula>1</formula>
    </cfRule>
  </conditionalFormatting>
  <conditionalFormatting sqref="X43:Y43">
    <cfRule type="cellIs" dxfId="18" priority="14" operator="lessThan">
      <formula>0</formula>
    </cfRule>
  </conditionalFormatting>
  <conditionalFormatting sqref="Y44">
    <cfRule type="cellIs" dxfId="17" priority="13" operator="greaterThan">
      <formula>1</formula>
    </cfRule>
  </conditionalFormatting>
  <conditionalFormatting sqref="X44:Y44">
    <cfRule type="cellIs" dxfId="16" priority="12" operator="lessThan">
      <formula>0</formula>
    </cfRule>
  </conditionalFormatting>
  <conditionalFormatting sqref="Y45:Y47">
    <cfRule type="cellIs" dxfId="15" priority="11" operator="greaterThan">
      <formula>1</formula>
    </cfRule>
  </conditionalFormatting>
  <conditionalFormatting sqref="X45:Y47">
    <cfRule type="cellIs" dxfId="14" priority="10" operator="lessThan">
      <formula>0</formula>
    </cfRule>
  </conditionalFormatting>
  <conditionalFormatting sqref="Y20">
    <cfRule type="cellIs" dxfId="13" priority="9" operator="greaterThan">
      <formula>1</formula>
    </cfRule>
  </conditionalFormatting>
  <conditionalFormatting sqref="X20:Y20">
    <cfRule type="cellIs" dxfId="12" priority="8" operator="lessThan">
      <formula>0</formula>
    </cfRule>
  </conditionalFormatting>
  <conditionalFormatting sqref="Y30">
    <cfRule type="cellIs" dxfId="11" priority="7" operator="greaterThan">
      <formula>1</formula>
    </cfRule>
  </conditionalFormatting>
  <conditionalFormatting sqref="X30:Y30">
    <cfRule type="cellIs" dxfId="10" priority="6" operator="lessThan">
      <formula>0</formula>
    </cfRule>
  </conditionalFormatting>
  <conditionalFormatting sqref="Y49">
    <cfRule type="cellIs" dxfId="9" priority="5" operator="greaterThan">
      <formula>1</formula>
    </cfRule>
  </conditionalFormatting>
  <conditionalFormatting sqref="X49:Y49">
    <cfRule type="cellIs" dxfId="7" priority="4" operator="lessThan">
      <formula>0</formula>
    </cfRule>
  </conditionalFormatting>
  <conditionalFormatting sqref="X48">
    <cfRule type="cellIs" dxfId="5" priority="3" operator="lessThan">
      <formula>0</formula>
    </cfRule>
  </conditionalFormatting>
  <conditionalFormatting sqref="Y50">
    <cfRule type="cellIs" dxfId="3" priority="2" operator="greaterThan">
      <formula>1</formula>
    </cfRule>
  </conditionalFormatting>
  <conditionalFormatting sqref="X50:Y50">
    <cfRule type="cellIs" dxfId="1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T11" sqref="T11"/>
    </sheetView>
  </sheetViews>
  <sheetFormatPr baseColWidth="10" defaultRowHeight="14.3" x14ac:dyDescent="0.25"/>
  <cols>
    <col min="1" max="1" width="14.125" style="13" bestFit="1" customWidth="1"/>
    <col min="2" max="2" width="13.375" style="14" bestFit="1" customWidth="1"/>
    <col min="3" max="3" width="8.625" style="14" bestFit="1" customWidth="1"/>
    <col min="4" max="4" width="10.75" style="14" bestFit="1" customWidth="1"/>
    <col min="5" max="5" width="11.625" customWidth="1"/>
    <col min="6" max="10" width="6.75" style="14" hidden="1" customWidth="1"/>
    <col min="11" max="11" width="9.375" style="14" bestFit="1" customWidth="1"/>
    <col min="12" max="12" width="8.375" style="14" bestFit="1" customWidth="1"/>
    <col min="13" max="13" width="8.375" style="14" customWidth="1"/>
    <col min="14" max="14" width="6.125" style="14" bestFit="1" customWidth="1"/>
    <col min="15" max="15" width="6.625" style="14" bestFit="1" customWidth="1"/>
    <col min="16" max="16" width="6.125" style="14" bestFit="1" customWidth="1"/>
    <col min="17" max="17" width="8.625" style="14" bestFit="1" customWidth="1"/>
    <col min="18" max="18" width="9.75" style="14" bestFit="1" customWidth="1"/>
    <col min="19" max="19" width="51.25" style="15" customWidth="1"/>
    <col min="20" max="20" width="6.875" style="16" bestFit="1" customWidth="1"/>
    <col min="21" max="21" width="6" style="17" bestFit="1" customWidth="1"/>
    <col min="22" max="22" width="9.375" style="19" customWidth="1"/>
    <col min="23" max="23" width="11" style="33" bestFit="1" customWidth="1"/>
    <col min="24" max="24" width="12.75" style="19" bestFit="1" customWidth="1"/>
    <col min="25" max="25" width="9.375" style="18" customWidth="1"/>
    <col min="26" max="26" width="12.875" style="19" bestFit="1" customWidth="1"/>
    <col min="27" max="27" width="13.125" style="19" bestFit="1" customWidth="1"/>
    <col min="28" max="28" width="15.375" style="29" bestFit="1" customWidth="1"/>
    <col min="29" max="29" width="11.375" style="24"/>
    <col min="30" max="30" width="7.125" style="25" bestFit="1" customWidth="1"/>
    <col min="31" max="31" width="5.625" style="26" bestFit="1" customWidth="1"/>
  </cols>
  <sheetData>
    <row r="1" spans="1:31" s="2" customFormat="1" ht="57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65</v>
      </c>
      <c r="L1" s="3" t="s">
        <v>63</v>
      </c>
      <c r="M1" s="3" t="s">
        <v>92</v>
      </c>
      <c r="N1" s="3" t="s">
        <v>64</v>
      </c>
      <c r="O1" s="3" t="s">
        <v>10</v>
      </c>
      <c r="P1" s="2" t="s">
        <v>11</v>
      </c>
      <c r="Q1" s="2" t="s">
        <v>12</v>
      </c>
      <c r="R1" s="2" t="s">
        <v>54</v>
      </c>
      <c r="S1" s="4" t="s">
        <v>13</v>
      </c>
      <c r="T1" s="5" t="s">
        <v>74</v>
      </c>
      <c r="U1" s="6" t="s">
        <v>75</v>
      </c>
      <c r="V1" s="8" t="s">
        <v>55</v>
      </c>
      <c r="W1" s="31" t="s">
        <v>56</v>
      </c>
      <c r="X1" s="8" t="s">
        <v>57</v>
      </c>
      <c r="Y1" s="7" t="s">
        <v>16</v>
      </c>
      <c r="Z1" s="8" t="s">
        <v>59</v>
      </c>
      <c r="AA1" s="8" t="s">
        <v>17</v>
      </c>
      <c r="AB1" s="9" t="s">
        <v>18</v>
      </c>
      <c r="AC1" s="10" t="s">
        <v>19</v>
      </c>
      <c r="AD1" s="11" t="s">
        <v>60</v>
      </c>
      <c r="AE1" s="12" t="s">
        <v>61</v>
      </c>
    </row>
    <row r="2" spans="1:31" x14ac:dyDescent="0.25">
      <c r="A2" s="13" t="s">
        <v>44</v>
      </c>
      <c r="B2" s="27" t="s">
        <v>44</v>
      </c>
      <c r="C2" s="27" t="s">
        <v>45</v>
      </c>
      <c r="D2" s="27">
        <v>2500</v>
      </c>
      <c r="E2">
        <v>2500</v>
      </c>
      <c r="F2" s="27"/>
      <c r="G2" s="27"/>
      <c r="H2" s="27"/>
      <c r="I2" s="27"/>
      <c r="J2" s="27"/>
      <c r="K2" s="27">
        <v>1600</v>
      </c>
      <c r="L2" s="27" t="s">
        <v>20</v>
      </c>
      <c r="N2" s="27" t="s">
        <v>46</v>
      </c>
      <c r="O2" s="27">
        <v>3</v>
      </c>
      <c r="P2" s="27">
        <v>2</v>
      </c>
      <c r="Q2" s="27">
        <v>4</v>
      </c>
      <c r="R2" s="27" t="s">
        <v>43</v>
      </c>
      <c r="S2" s="15" t="s">
        <v>81</v>
      </c>
      <c r="T2" s="16">
        <v>216</v>
      </c>
      <c r="U2" s="17">
        <v>636</v>
      </c>
      <c r="V2" s="20">
        <f t="shared" ref="V2:V7" si="0">U2/T2</f>
        <v>2.9444444444444446</v>
      </c>
      <c r="W2" s="32">
        <f t="shared" ref="W2:W7" si="1">V2/P2</f>
        <v>1.4722222222222223</v>
      </c>
      <c r="X2" s="20">
        <f t="shared" ref="X2:X7" si="2">V2/Q2</f>
        <v>0.73611111111111116</v>
      </c>
      <c r="Y2" s="18">
        <f t="shared" ref="Y2:Y7" si="3">T2*P2</f>
        <v>432</v>
      </c>
      <c r="Z2" s="21">
        <f t="shared" ref="Z2:Z7" si="4">T2/E2*1000</f>
        <v>86.4</v>
      </c>
      <c r="AA2" s="19">
        <f t="shared" ref="AA2:AA7" si="5">U2/P2</f>
        <v>318</v>
      </c>
      <c r="AB2" s="29">
        <f t="shared" ref="AB2:AB7" si="6">U2/Q2</f>
        <v>159</v>
      </c>
      <c r="AC2" s="24">
        <v>4500</v>
      </c>
      <c r="AD2" s="28">
        <f t="shared" ref="AD2:AD7" si="7">AC2*Z2/1000</f>
        <v>388.8</v>
      </c>
      <c r="AE2" s="30">
        <f t="shared" ref="AE2:AE3" si="8">AD2*V2</f>
        <v>1144.8000000000002</v>
      </c>
    </row>
    <row r="3" spans="1:31" x14ac:dyDescent="0.25">
      <c r="A3" s="13" t="s">
        <v>36</v>
      </c>
      <c r="B3" s="14" t="s">
        <v>36</v>
      </c>
      <c r="C3" s="14" t="s">
        <v>37</v>
      </c>
      <c r="D3" s="14">
        <v>4800</v>
      </c>
      <c r="E3">
        <v>4800</v>
      </c>
      <c r="K3" s="14">
        <v>3000</v>
      </c>
      <c r="L3" s="14" t="s">
        <v>27</v>
      </c>
      <c r="M3" s="27"/>
      <c r="N3" s="14" t="s">
        <v>68</v>
      </c>
      <c r="O3" s="14">
        <v>8</v>
      </c>
      <c r="P3" s="14">
        <v>4</v>
      </c>
      <c r="Q3" s="14">
        <v>8</v>
      </c>
      <c r="R3" s="14" t="s">
        <v>38</v>
      </c>
      <c r="V3" s="20" t="e">
        <f t="shared" si="0"/>
        <v>#DIV/0!</v>
      </c>
      <c r="W3" s="32" t="e">
        <f t="shared" si="1"/>
        <v>#DIV/0!</v>
      </c>
      <c r="X3" s="20" t="e">
        <f t="shared" si="2"/>
        <v>#DIV/0!</v>
      </c>
      <c r="Y3" s="18">
        <f t="shared" si="3"/>
        <v>0</v>
      </c>
      <c r="Z3" s="21">
        <f t="shared" si="4"/>
        <v>0</v>
      </c>
      <c r="AA3" s="22">
        <f t="shared" si="5"/>
        <v>0</v>
      </c>
      <c r="AB3" s="23">
        <f t="shared" si="6"/>
        <v>0</v>
      </c>
      <c r="AC3" s="24">
        <v>4000</v>
      </c>
      <c r="AD3" s="28">
        <f t="shared" si="7"/>
        <v>0</v>
      </c>
      <c r="AE3" s="30" t="e">
        <f t="shared" si="8"/>
        <v>#DIV/0!</v>
      </c>
    </row>
    <row r="4" spans="1:31" x14ac:dyDescent="0.25">
      <c r="A4" s="14" t="s">
        <v>33</v>
      </c>
      <c r="B4" s="14" t="s">
        <v>34</v>
      </c>
      <c r="C4" s="14" t="s">
        <v>35</v>
      </c>
      <c r="D4" s="14">
        <v>3927</v>
      </c>
      <c r="E4">
        <v>3927</v>
      </c>
      <c r="K4" s="27">
        <v>3264</v>
      </c>
      <c r="L4" s="27" t="s">
        <v>27</v>
      </c>
      <c r="M4" s="27"/>
      <c r="N4" s="27" t="s">
        <v>28</v>
      </c>
      <c r="O4" s="27">
        <v>16</v>
      </c>
      <c r="P4" s="27">
        <v>8</v>
      </c>
      <c r="Q4" s="27">
        <v>16</v>
      </c>
      <c r="R4" s="27" t="s">
        <v>70</v>
      </c>
      <c r="T4" s="16">
        <v>453</v>
      </c>
      <c r="U4" s="17">
        <v>4847</v>
      </c>
      <c r="V4" s="20">
        <f t="shared" si="0"/>
        <v>10.699779249448124</v>
      </c>
      <c r="W4" s="32">
        <f t="shared" si="1"/>
        <v>1.3374724061810155</v>
      </c>
      <c r="X4" s="20">
        <f t="shared" si="2"/>
        <v>0.66873620309050774</v>
      </c>
      <c r="Y4" s="18">
        <f t="shared" si="3"/>
        <v>3624</v>
      </c>
      <c r="Z4" s="21">
        <f t="shared" si="4"/>
        <v>115.35523300229183</v>
      </c>
      <c r="AA4" s="22">
        <f t="shared" si="5"/>
        <v>605.875</v>
      </c>
      <c r="AB4" s="23">
        <f t="shared" si="6"/>
        <v>302.9375</v>
      </c>
      <c r="AC4" s="24">
        <v>3200</v>
      </c>
      <c r="AD4" s="28">
        <f t="shared" si="7"/>
        <v>369.13674560733386</v>
      </c>
      <c r="AE4" s="30">
        <f t="shared" ref="AE4:AE8" si="9">AD4*V4</f>
        <v>3949.6816908581618</v>
      </c>
    </row>
    <row r="5" spans="1:31" x14ac:dyDescent="0.25">
      <c r="A5" s="34" t="s">
        <v>48</v>
      </c>
      <c r="B5" s="27" t="s">
        <v>48</v>
      </c>
      <c r="C5" s="27" t="s">
        <v>49</v>
      </c>
      <c r="D5" s="27">
        <v>3200</v>
      </c>
      <c r="E5">
        <v>3300</v>
      </c>
      <c r="F5" s="27">
        <v>3400</v>
      </c>
      <c r="G5" s="27">
        <v>3300</v>
      </c>
      <c r="H5" s="27">
        <v>3300</v>
      </c>
      <c r="I5" s="27">
        <v>3200</v>
      </c>
      <c r="J5" s="27"/>
      <c r="K5" s="27">
        <v>1333</v>
      </c>
      <c r="L5" s="27" t="s">
        <v>50</v>
      </c>
      <c r="M5" s="27"/>
      <c r="N5" s="27" t="s">
        <v>51</v>
      </c>
      <c r="O5" s="27">
        <v>6</v>
      </c>
      <c r="P5" s="27">
        <v>4</v>
      </c>
      <c r="Q5" s="27">
        <v>4</v>
      </c>
      <c r="R5" s="27" t="s">
        <v>43</v>
      </c>
      <c r="S5" s="15" t="s">
        <v>82</v>
      </c>
      <c r="T5" s="16">
        <v>333</v>
      </c>
      <c r="U5" s="17">
        <v>1287</v>
      </c>
      <c r="V5" s="20">
        <f t="shared" si="0"/>
        <v>3.8648648648648649</v>
      </c>
      <c r="W5" s="32">
        <f t="shared" si="1"/>
        <v>0.96621621621621623</v>
      </c>
      <c r="X5" s="20">
        <f t="shared" si="2"/>
        <v>0.96621621621621623</v>
      </c>
      <c r="Y5" s="18">
        <f t="shared" si="3"/>
        <v>1332</v>
      </c>
      <c r="Z5" s="21">
        <f t="shared" si="4"/>
        <v>100.90909090909091</v>
      </c>
      <c r="AA5" s="19">
        <f t="shared" si="5"/>
        <v>321.75</v>
      </c>
      <c r="AB5" s="29">
        <f t="shared" si="6"/>
        <v>321.75</v>
      </c>
      <c r="AC5" s="24">
        <v>4300</v>
      </c>
      <c r="AD5" s="28">
        <f t="shared" si="7"/>
        <v>433.90909090909088</v>
      </c>
      <c r="AE5" s="30">
        <f t="shared" si="9"/>
        <v>1677</v>
      </c>
    </row>
    <row r="6" spans="1:31" x14ac:dyDescent="0.25">
      <c r="A6" s="13" t="s">
        <v>39</v>
      </c>
      <c r="B6" s="27" t="s">
        <v>40</v>
      </c>
      <c r="C6" s="27" t="s">
        <v>41</v>
      </c>
      <c r="D6" s="27">
        <v>3500</v>
      </c>
      <c r="E6">
        <v>3800</v>
      </c>
      <c r="F6" s="27">
        <v>4100</v>
      </c>
      <c r="G6" s="27"/>
      <c r="H6" s="27">
        <v>3800</v>
      </c>
      <c r="I6" s="27"/>
      <c r="J6" s="27">
        <v>3500</v>
      </c>
      <c r="K6" s="27">
        <v>1600</v>
      </c>
      <c r="L6" s="27" t="s">
        <v>27</v>
      </c>
      <c r="M6" s="27"/>
      <c r="N6" s="27" t="s">
        <v>42</v>
      </c>
      <c r="O6" s="27">
        <v>8</v>
      </c>
      <c r="P6" s="27">
        <v>3</v>
      </c>
      <c r="Q6" s="27">
        <v>6</v>
      </c>
      <c r="R6" s="27" t="s">
        <v>43</v>
      </c>
      <c r="T6" s="16">
        <v>227</v>
      </c>
      <c r="U6" s="17">
        <v>1047</v>
      </c>
      <c r="V6" s="20">
        <f t="shared" si="0"/>
        <v>4.6123348017621142</v>
      </c>
      <c r="W6" s="32">
        <f t="shared" si="1"/>
        <v>1.5374449339207048</v>
      </c>
      <c r="X6" s="20">
        <f t="shared" si="2"/>
        <v>0.7687224669603524</v>
      </c>
      <c r="Y6" s="18">
        <f t="shared" si="3"/>
        <v>681</v>
      </c>
      <c r="Z6" s="21">
        <f t="shared" si="4"/>
        <v>59.736842105263158</v>
      </c>
      <c r="AA6" s="19">
        <f t="shared" si="5"/>
        <v>349</v>
      </c>
      <c r="AB6" s="29">
        <f t="shared" si="6"/>
        <v>174.5</v>
      </c>
      <c r="AC6" s="24">
        <v>6400</v>
      </c>
      <c r="AD6" s="28">
        <f t="shared" si="7"/>
        <v>382.31578947368422</v>
      </c>
      <c r="AE6" s="30">
        <f t="shared" si="9"/>
        <v>1763.3684210526314</v>
      </c>
    </row>
    <row r="7" spans="1:31" x14ac:dyDescent="0.25">
      <c r="A7" s="13" t="s">
        <v>39</v>
      </c>
      <c r="B7" s="27" t="s">
        <v>40</v>
      </c>
      <c r="C7" s="27" t="s">
        <v>41</v>
      </c>
      <c r="D7" s="27">
        <v>3500</v>
      </c>
      <c r="E7">
        <v>3800</v>
      </c>
      <c r="F7" s="27">
        <v>4100</v>
      </c>
      <c r="G7" s="27"/>
      <c r="H7" s="27">
        <v>3800</v>
      </c>
      <c r="I7" s="27"/>
      <c r="J7" s="27">
        <v>3500</v>
      </c>
      <c r="K7" s="27">
        <v>1600</v>
      </c>
      <c r="L7" s="27" t="s">
        <v>27</v>
      </c>
      <c r="M7" s="27"/>
      <c r="N7" s="27" t="s">
        <v>42</v>
      </c>
      <c r="O7" s="27">
        <v>8</v>
      </c>
      <c r="P7" s="27">
        <v>3</v>
      </c>
      <c r="Q7" s="27">
        <v>6</v>
      </c>
      <c r="R7" s="27" t="s">
        <v>43</v>
      </c>
      <c r="S7" s="26" t="s">
        <v>58</v>
      </c>
      <c r="V7" s="20" t="e">
        <f t="shared" si="0"/>
        <v>#DIV/0!</v>
      </c>
      <c r="W7" s="32" t="e">
        <f t="shared" si="1"/>
        <v>#DIV/0!</v>
      </c>
      <c r="X7" s="20" t="e">
        <f t="shared" si="2"/>
        <v>#DIV/0!</v>
      </c>
      <c r="Y7" s="18">
        <f t="shared" si="3"/>
        <v>0</v>
      </c>
      <c r="Z7" s="21">
        <f t="shared" si="4"/>
        <v>0</v>
      </c>
      <c r="AA7" s="19">
        <f t="shared" si="5"/>
        <v>0</v>
      </c>
      <c r="AB7" s="29">
        <f t="shared" si="6"/>
        <v>0</v>
      </c>
      <c r="AD7" s="28">
        <f t="shared" si="7"/>
        <v>0</v>
      </c>
      <c r="AE7" s="30" t="e">
        <f t="shared" si="9"/>
        <v>#DIV/0!</v>
      </c>
    </row>
    <row r="8" spans="1:31" x14ac:dyDescent="0.25">
      <c r="A8" s="13" t="s">
        <v>36</v>
      </c>
      <c r="B8" s="14" t="s">
        <v>36</v>
      </c>
      <c r="C8" s="14" t="s">
        <v>37</v>
      </c>
      <c r="D8" s="14">
        <v>4500</v>
      </c>
      <c r="E8">
        <v>4500</v>
      </c>
      <c r="K8" s="14">
        <v>2133</v>
      </c>
      <c r="L8" s="14" t="s">
        <v>27</v>
      </c>
      <c r="M8" s="27"/>
      <c r="N8" s="14" t="s">
        <v>68</v>
      </c>
      <c r="O8" s="14">
        <v>8</v>
      </c>
      <c r="P8" s="14">
        <v>4</v>
      </c>
      <c r="Q8" s="14">
        <v>8</v>
      </c>
      <c r="R8" s="14" t="s">
        <v>38</v>
      </c>
      <c r="T8" s="16">
        <v>522</v>
      </c>
      <c r="U8" s="17">
        <v>2708</v>
      </c>
      <c r="V8" s="20">
        <f t="shared" ref="V8" si="10">U8/T8</f>
        <v>5.1877394636015328</v>
      </c>
      <c r="W8" s="32">
        <f t="shared" ref="W8" si="11">V8/P8</f>
        <v>1.2969348659003832</v>
      </c>
      <c r="X8" s="20">
        <f t="shared" ref="X8" si="12">V8/Q8</f>
        <v>0.6484674329501916</v>
      </c>
      <c r="Y8" s="18">
        <f t="shared" ref="Y8" si="13">T8*P8</f>
        <v>2088</v>
      </c>
      <c r="Z8" s="21">
        <f t="shared" ref="Z8" si="14">T8/E8*1000</f>
        <v>116</v>
      </c>
      <c r="AA8" s="22">
        <f t="shared" ref="AA8" si="15">U8/P8</f>
        <v>677</v>
      </c>
      <c r="AB8" s="23">
        <f t="shared" ref="AB8" si="16">U8/Q8</f>
        <v>338.5</v>
      </c>
      <c r="AC8" s="24">
        <v>4000</v>
      </c>
      <c r="AD8" s="28">
        <f t="shared" ref="AD8" si="17">AC8*Z8/1000</f>
        <v>464</v>
      </c>
      <c r="AE8" s="30">
        <f t="shared" si="9"/>
        <v>2407.1111111111113</v>
      </c>
    </row>
    <row r="9" spans="1:31" x14ac:dyDescent="0.25">
      <c r="A9" s="13" t="s">
        <v>36</v>
      </c>
      <c r="B9" s="14" t="s">
        <v>36</v>
      </c>
      <c r="C9" s="14" t="s">
        <v>37</v>
      </c>
      <c r="D9" s="14">
        <v>4500</v>
      </c>
      <c r="E9">
        <v>4500</v>
      </c>
      <c r="K9" s="14">
        <v>2400</v>
      </c>
      <c r="L9" s="14" t="s">
        <v>27</v>
      </c>
      <c r="M9" s="27"/>
      <c r="N9" s="14" t="s">
        <v>68</v>
      </c>
      <c r="O9" s="14">
        <v>8</v>
      </c>
      <c r="P9" s="14">
        <v>4</v>
      </c>
      <c r="Q9" s="14">
        <v>8</v>
      </c>
      <c r="R9" s="14" t="s">
        <v>38</v>
      </c>
      <c r="T9" s="16">
        <v>524</v>
      </c>
      <c r="U9" s="17">
        <v>2708</v>
      </c>
      <c r="V9" s="20">
        <f t="shared" ref="V9" si="18">U9/T9</f>
        <v>5.1679389312977095</v>
      </c>
      <c r="W9" s="32">
        <f t="shared" ref="W9" si="19">V9/P9</f>
        <v>1.2919847328244274</v>
      </c>
      <c r="X9" s="20">
        <f t="shared" ref="X9" si="20">V9/Q9</f>
        <v>0.64599236641221369</v>
      </c>
      <c r="Y9" s="18">
        <f t="shared" ref="Y9" si="21">T9*P9</f>
        <v>2096</v>
      </c>
      <c r="Z9" s="21">
        <f t="shared" ref="Z9" si="22">T9/E9*1000</f>
        <v>116.44444444444444</v>
      </c>
      <c r="AA9" s="22">
        <f t="shared" ref="AA9" si="23">U9/P9</f>
        <v>677</v>
      </c>
      <c r="AB9" s="23">
        <f t="shared" ref="AB9" si="24">U9/Q9</f>
        <v>338.5</v>
      </c>
      <c r="AC9" s="24">
        <v>4000</v>
      </c>
      <c r="AD9" s="28">
        <f t="shared" ref="AD9" si="25">AC9*Z9/1000</f>
        <v>465.77777777777777</v>
      </c>
      <c r="AE9" s="30">
        <f t="shared" ref="AE9" si="26">AD9*V9</f>
        <v>2407.1111111111109</v>
      </c>
    </row>
    <row r="10" spans="1:31" x14ac:dyDescent="0.25">
      <c r="A10" s="13" t="s">
        <v>36</v>
      </c>
      <c r="B10" s="14" t="s">
        <v>36</v>
      </c>
      <c r="C10" s="14" t="s">
        <v>37</v>
      </c>
      <c r="D10" s="14">
        <v>4500</v>
      </c>
      <c r="E10">
        <v>4500</v>
      </c>
      <c r="K10" s="14">
        <v>2666</v>
      </c>
      <c r="L10" s="14" t="s">
        <v>27</v>
      </c>
      <c r="M10" s="27"/>
      <c r="N10" s="14" t="s">
        <v>68</v>
      </c>
      <c r="O10" s="14">
        <v>8</v>
      </c>
      <c r="P10" s="14">
        <v>4</v>
      </c>
      <c r="Q10" s="14">
        <v>8</v>
      </c>
      <c r="R10" s="14" t="s">
        <v>38</v>
      </c>
      <c r="T10" s="16">
        <v>515</v>
      </c>
      <c r="U10" s="17">
        <v>2707</v>
      </c>
      <c r="V10" s="20">
        <f t="shared" ref="V10" si="27">U10/T10</f>
        <v>5.2563106796116505</v>
      </c>
      <c r="W10" s="32">
        <f t="shared" ref="W10" si="28">V10/P10</f>
        <v>1.3140776699029126</v>
      </c>
      <c r="X10" s="20">
        <f t="shared" ref="X10" si="29">V10/Q10</f>
        <v>0.65703883495145632</v>
      </c>
      <c r="Y10" s="18">
        <f t="shared" ref="Y10" si="30">T10*P10</f>
        <v>2060</v>
      </c>
      <c r="Z10" s="21">
        <f t="shared" ref="Z10" si="31">T10/E10*1000</f>
        <v>114.44444444444444</v>
      </c>
      <c r="AA10" s="22">
        <f t="shared" ref="AA10" si="32">U10/P10</f>
        <v>676.75</v>
      </c>
      <c r="AB10" s="23">
        <f t="shared" ref="AB10" si="33">U10/Q10</f>
        <v>338.375</v>
      </c>
      <c r="AC10" s="24">
        <v>4000</v>
      </c>
      <c r="AD10" s="28">
        <f t="shared" ref="AD10" si="34">AC10*Z10/1000</f>
        <v>457.77777777777777</v>
      </c>
      <c r="AE10" s="30">
        <f t="shared" ref="AE10" si="35">AD10*V10</f>
        <v>2406.2222222222222</v>
      </c>
    </row>
    <row r="11" spans="1:31" x14ac:dyDescent="0.25">
      <c r="A11" s="13" t="s">
        <v>30</v>
      </c>
      <c r="B11" s="27" t="s">
        <v>95</v>
      </c>
      <c r="C11" s="27" t="s">
        <v>96</v>
      </c>
      <c r="D11" s="27">
        <v>3300</v>
      </c>
      <c r="E11">
        <v>3300</v>
      </c>
      <c r="K11" s="27">
        <v>1333</v>
      </c>
      <c r="L11" s="27" t="s">
        <v>27</v>
      </c>
      <c r="N11" s="27" t="s">
        <v>28</v>
      </c>
      <c r="O11" s="27">
        <v>8</v>
      </c>
      <c r="P11" s="27">
        <v>4</v>
      </c>
      <c r="Q11" s="27">
        <v>8</v>
      </c>
      <c r="R11" s="27" t="s">
        <v>97</v>
      </c>
      <c r="T11" s="16">
        <v>145</v>
      </c>
      <c r="U11" s="17">
        <v>697</v>
      </c>
      <c r="V11" s="20">
        <f t="shared" ref="V11" si="36">U11/T11</f>
        <v>4.8068965517241375</v>
      </c>
      <c r="W11" s="32">
        <f t="shared" ref="W11" si="37">V11/P11</f>
        <v>1.2017241379310344</v>
      </c>
      <c r="X11" s="20">
        <f t="shared" ref="X11" si="38">V11/Q11</f>
        <v>0.60086206896551719</v>
      </c>
      <c r="Y11" s="18">
        <f t="shared" ref="Y11" si="39">T11*P11</f>
        <v>580</v>
      </c>
      <c r="Z11" s="21">
        <f t="shared" ref="Z11" si="40">T11/E11*1000</f>
        <v>43.939393939393938</v>
      </c>
      <c r="AA11" s="22">
        <f t="shared" ref="AA11" si="41">U11/P11</f>
        <v>174.25</v>
      </c>
      <c r="AB11" s="23">
        <f t="shared" ref="AB11" si="42">U11/Q11</f>
        <v>87.125</v>
      </c>
      <c r="AC11" s="24">
        <v>4000</v>
      </c>
      <c r="AD11" s="28">
        <f t="shared" ref="AD11" si="43">AC11*Z11/1000</f>
        <v>175.75757575757575</v>
      </c>
      <c r="AE11" s="30">
        <f t="shared" ref="AE11" si="44">AD11*V11</f>
        <v>844.84848484848476</v>
      </c>
    </row>
    <row r="12" spans="1:31" x14ac:dyDescent="0.25">
      <c r="B12"/>
      <c r="M12" s="27"/>
    </row>
    <row r="13" spans="1:31" x14ac:dyDescent="0.25">
      <c r="B13"/>
      <c r="M13" s="27"/>
    </row>
    <row r="14" spans="1:31" x14ac:dyDescent="0.25">
      <c r="B14"/>
      <c r="M14" s="27"/>
    </row>
    <row r="15" spans="1:31" x14ac:dyDescent="0.25">
      <c r="B15"/>
      <c r="M15" s="27"/>
    </row>
    <row r="16" spans="1:31" x14ac:dyDescent="0.25">
      <c r="B16"/>
      <c r="M16" s="27"/>
    </row>
    <row r="17" spans="1:31" x14ac:dyDescent="0.25">
      <c r="B17"/>
      <c r="M17" s="27"/>
    </row>
    <row r="18" spans="1:31" x14ac:dyDescent="0.25">
      <c r="A18"/>
      <c r="B18"/>
      <c r="C18"/>
      <c r="D18"/>
      <c r="F18"/>
      <c r="G18"/>
      <c r="H18"/>
      <c r="I18"/>
      <c r="J18"/>
      <c r="K18"/>
      <c r="L18"/>
      <c r="M18" s="27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 x14ac:dyDescent="0.25">
      <c r="A19"/>
      <c r="B19"/>
      <c r="C19"/>
      <c r="D19"/>
      <c r="F19"/>
      <c r="G19"/>
      <c r="H19"/>
      <c r="I19"/>
      <c r="J19"/>
      <c r="K19"/>
      <c r="L19"/>
      <c r="M19" s="27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 x14ac:dyDescent="0.25">
      <c r="A20"/>
      <c r="B20"/>
      <c r="C20"/>
      <c r="D20"/>
      <c r="F20"/>
      <c r="G20"/>
      <c r="H20"/>
      <c r="I20"/>
      <c r="J20"/>
      <c r="K20"/>
      <c r="L20"/>
      <c r="M20" s="27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 x14ac:dyDescent="0.25">
      <c r="A21"/>
      <c r="B21"/>
      <c r="C21"/>
      <c r="D21"/>
      <c r="F21"/>
      <c r="G21"/>
      <c r="H21"/>
      <c r="I21"/>
      <c r="J21"/>
      <c r="K21"/>
      <c r="L21"/>
      <c r="M21" s="27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 x14ac:dyDescent="0.25">
      <c r="A22"/>
      <c r="B22"/>
      <c r="C22"/>
      <c r="D22"/>
      <c r="F22"/>
      <c r="G22"/>
      <c r="H22"/>
      <c r="I22"/>
      <c r="J22"/>
      <c r="K22"/>
      <c r="L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 x14ac:dyDescent="0.25">
      <c r="A23"/>
      <c r="B23"/>
      <c r="C23"/>
      <c r="D23"/>
      <c r="F23"/>
      <c r="G23"/>
      <c r="H23"/>
      <c r="I23"/>
      <c r="J23"/>
      <c r="K23"/>
      <c r="L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 x14ac:dyDescent="0.25">
      <c r="A24"/>
      <c r="B24"/>
      <c r="C24"/>
      <c r="D24"/>
      <c r="F24"/>
      <c r="G24"/>
      <c r="H24"/>
      <c r="I24"/>
      <c r="J24"/>
      <c r="K24"/>
      <c r="L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 x14ac:dyDescent="0.25">
      <c r="A25"/>
      <c r="B25"/>
      <c r="C25"/>
      <c r="D25"/>
      <c r="F25"/>
      <c r="G25"/>
      <c r="H25"/>
      <c r="I25"/>
      <c r="J25"/>
      <c r="K25"/>
      <c r="L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35" spans="13:13" x14ac:dyDescent="0.25">
      <c r="M35" s="27"/>
    </row>
    <row r="36" spans="13:13" x14ac:dyDescent="0.25">
      <c r="M36" s="27"/>
    </row>
    <row r="39" spans="13:13" x14ac:dyDescent="0.25">
      <c r="M39" s="27"/>
    </row>
    <row r="40" spans="13:13" x14ac:dyDescent="0.25">
      <c r="M40" s="27"/>
    </row>
    <row r="41" spans="13:13" x14ac:dyDescent="0.25">
      <c r="M41" s="27"/>
    </row>
    <row r="42" spans="13:13" x14ac:dyDescent="0.25">
      <c r="M42" s="27"/>
    </row>
  </sheetData>
  <sortState ref="A2:AE21">
    <sortCondition ref="B2:B21"/>
    <sortCondition ref="C2:C21"/>
    <sortCondition ref="Z2:Z2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Cinebench15</vt:lpstr>
      <vt:lpstr>CPU-Z</vt:lpstr>
    </vt:vector>
  </TitlesOfParts>
  <Company>TU München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Seidlmayer</dc:creator>
  <cp:lastModifiedBy>Stefan Seidlmayer</cp:lastModifiedBy>
  <dcterms:created xsi:type="dcterms:W3CDTF">2017-05-22T11:23:02Z</dcterms:created>
  <dcterms:modified xsi:type="dcterms:W3CDTF">2017-05-27T20:15:25Z</dcterms:modified>
</cp:coreProperties>
</file>