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https://fhagen-my.sharepoint.com/personal/jan_fritsche_fhagen_onmicrosoft_com/Documents/"/>
    </mc:Choice>
  </mc:AlternateContent>
  <xr:revisionPtr revIDLastSave="111" documentId="8_{9BB08414-B1CA-4C5E-B4AB-3D9CD663E65A}" xr6:coauthVersionLast="45" xr6:coauthVersionMax="45" xr10:uidLastSave="{AB0E0030-8551-49CA-BA45-EFBD7BD7526C}"/>
  <bookViews>
    <workbookView xWindow="0" yWindow="0" windowWidth="27630" windowHeight="16200" xr2:uid="{00000000-000D-0000-FFFF-FFFF00000000}"/>
  </bookViews>
  <sheets>
    <sheet name="Januar" sheetId="1" r:id="rId1"/>
  </sheets>
  <definedNames>
    <definedName name="_xlnm.Print_Area" localSheetId="0">Januar!$A$1:$G$40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5" i="1" l="1"/>
  <c r="M35" i="1"/>
  <c r="I35" i="1"/>
  <c r="E35" i="1"/>
  <c r="J35" i="1"/>
  <c r="A35" i="1"/>
  <c r="K35" i="1"/>
  <c r="H35" i="1"/>
  <c r="N34" i="1"/>
  <c r="M34" i="1"/>
  <c r="I34" i="1"/>
  <c r="E34" i="1"/>
  <c r="J34" i="1"/>
  <c r="A34" i="1"/>
  <c r="K34" i="1"/>
  <c r="H34" i="1"/>
  <c r="N33" i="1"/>
  <c r="M33" i="1"/>
  <c r="I33" i="1"/>
  <c r="E33" i="1"/>
  <c r="J33" i="1"/>
  <c r="A33" i="1"/>
  <c r="K33" i="1"/>
  <c r="H33" i="1"/>
  <c r="N32" i="1"/>
  <c r="M32" i="1"/>
  <c r="I32" i="1"/>
  <c r="E32" i="1"/>
  <c r="J32" i="1"/>
  <c r="A32" i="1"/>
  <c r="K32" i="1"/>
  <c r="H32" i="1"/>
  <c r="N31" i="1"/>
  <c r="M31" i="1"/>
  <c r="I31" i="1"/>
  <c r="E31" i="1"/>
  <c r="J31" i="1"/>
  <c r="A31" i="1"/>
  <c r="K31" i="1"/>
  <c r="H31" i="1"/>
  <c r="N30" i="1"/>
  <c r="M30" i="1"/>
  <c r="I30" i="1"/>
  <c r="E30" i="1"/>
  <c r="J30" i="1"/>
  <c r="A30" i="1"/>
  <c r="K30" i="1"/>
  <c r="H30" i="1"/>
  <c r="N29" i="1"/>
  <c r="M29" i="1"/>
  <c r="I29" i="1"/>
  <c r="E29" i="1"/>
  <c r="J29" i="1"/>
  <c r="A29" i="1"/>
  <c r="K29" i="1"/>
  <c r="H29" i="1"/>
  <c r="A28" i="1"/>
  <c r="K28" i="1"/>
  <c r="N28" i="1"/>
  <c r="M28" i="1"/>
  <c r="I28" i="1"/>
  <c r="E28" i="1"/>
  <c r="J28" i="1"/>
  <c r="H28" i="1"/>
  <c r="A27" i="1"/>
  <c r="K27" i="1"/>
  <c r="N27" i="1"/>
  <c r="M27" i="1"/>
  <c r="I27" i="1"/>
  <c r="E27" i="1"/>
  <c r="J27" i="1"/>
  <c r="H27" i="1"/>
  <c r="N26" i="1"/>
  <c r="M26" i="1"/>
  <c r="I26" i="1"/>
  <c r="E26" i="1"/>
  <c r="J26" i="1"/>
  <c r="A26" i="1"/>
  <c r="K26" i="1"/>
  <c r="H26" i="1"/>
  <c r="N25" i="1"/>
  <c r="M25" i="1"/>
  <c r="I25" i="1"/>
  <c r="E25" i="1"/>
  <c r="J25" i="1"/>
  <c r="A25" i="1"/>
  <c r="K25" i="1"/>
  <c r="H25" i="1"/>
  <c r="N24" i="1"/>
  <c r="M24" i="1"/>
  <c r="I24" i="1"/>
  <c r="E24" i="1"/>
  <c r="J24" i="1"/>
  <c r="A24" i="1"/>
  <c r="K24" i="1"/>
  <c r="H24" i="1"/>
  <c r="N23" i="1"/>
  <c r="M23" i="1"/>
  <c r="I23" i="1"/>
  <c r="E23" i="1"/>
  <c r="J23" i="1"/>
  <c r="A23" i="1"/>
  <c r="K23" i="1"/>
  <c r="H23" i="1"/>
  <c r="M22" i="1"/>
  <c r="N22" i="1"/>
  <c r="I22" i="1"/>
  <c r="E22" i="1"/>
  <c r="J22" i="1"/>
  <c r="A22" i="1"/>
  <c r="K22" i="1"/>
  <c r="H22" i="1"/>
  <c r="N21" i="1"/>
  <c r="M21" i="1"/>
  <c r="I21" i="1"/>
  <c r="E21" i="1"/>
  <c r="J21" i="1"/>
  <c r="A21" i="1"/>
  <c r="K21" i="1"/>
  <c r="H21" i="1"/>
  <c r="N20" i="1"/>
  <c r="M20" i="1"/>
  <c r="I20" i="1"/>
  <c r="E20" i="1"/>
  <c r="J20" i="1"/>
  <c r="A20" i="1"/>
  <c r="K20" i="1"/>
  <c r="H20" i="1"/>
  <c r="N19" i="1"/>
  <c r="M19" i="1"/>
  <c r="I19" i="1"/>
  <c r="E19" i="1"/>
  <c r="J19" i="1"/>
  <c r="A19" i="1"/>
  <c r="K19" i="1"/>
  <c r="H19" i="1"/>
  <c r="N18" i="1"/>
  <c r="M18" i="1"/>
  <c r="I18" i="1"/>
  <c r="E18" i="1"/>
  <c r="J18" i="1"/>
  <c r="A18" i="1"/>
  <c r="K18" i="1"/>
  <c r="H18" i="1"/>
  <c r="N17" i="1"/>
  <c r="M17" i="1"/>
  <c r="I17" i="1"/>
  <c r="E17" i="1"/>
  <c r="J17" i="1"/>
  <c r="A17" i="1"/>
  <c r="K17" i="1"/>
  <c r="H17" i="1"/>
  <c r="N16" i="1"/>
  <c r="M16" i="1"/>
  <c r="I16" i="1"/>
  <c r="E16" i="1"/>
  <c r="J16" i="1"/>
  <c r="A16" i="1"/>
  <c r="K16" i="1"/>
  <c r="H16" i="1"/>
  <c r="N15" i="1"/>
  <c r="M15" i="1"/>
  <c r="I15" i="1"/>
  <c r="E15" i="1"/>
  <c r="J15" i="1"/>
  <c r="A15" i="1"/>
  <c r="K15" i="1"/>
  <c r="H15" i="1"/>
  <c r="N14" i="1"/>
  <c r="M14" i="1"/>
  <c r="I14" i="1"/>
  <c r="E14" i="1"/>
  <c r="J14" i="1"/>
  <c r="A14" i="1"/>
  <c r="K14" i="1"/>
  <c r="H14" i="1"/>
  <c r="N13" i="1"/>
  <c r="M13" i="1"/>
  <c r="I13" i="1"/>
  <c r="E13" i="1"/>
  <c r="J13" i="1"/>
  <c r="A13" i="1"/>
  <c r="K13" i="1"/>
  <c r="H13" i="1"/>
  <c r="N12" i="1"/>
  <c r="M12" i="1"/>
  <c r="I12" i="1"/>
  <c r="E12" i="1"/>
  <c r="J12" i="1"/>
  <c r="A12" i="1"/>
  <c r="K12" i="1"/>
  <c r="H12" i="1"/>
  <c r="N11" i="1"/>
  <c r="M11" i="1"/>
  <c r="I11" i="1"/>
  <c r="E11" i="1"/>
  <c r="J11" i="1"/>
  <c r="A11" i="1"/>
  <c r="K11" i="1"/>
  <c r="H11" i="1"/>
  <c r="A10" i="1"/>
  <c r="K10" i="1"/>
  <c r="N10" i="1"/>
  <c r="M10" i="1"/>
  <c r="I10" i="1"/>
  <c r="E10" i="1"/>
  <c r="J10" i="1"/>
  <c r="H10" i="1"/>
  <c r="A9" i="1"/>
  <c r="K9" i="1"/>
  <c r="N9" i="1"/>
  <c r="M9" i="1"/>
  <c r="I9" i="1"/>
  <c r="E9" i="1"/>
  <c r="J9" i="1"/>
  <c r="H9" i="1"/>
  <c r="A8" i="1"/>
  <c r="K8" i="1"/>
  <c r="N8" i="1"/>
  <c r="M8" i="1"/>
  <c r="I8" i="1"/>
  <c r="E8" i="1"/>
  <c r="J8" i="1"/>
  <c r="H8" i="1"/>
  <c r="N7" i="1"/>
  <c r="M7" i="1"/>
  <c r="I7" i="1"/>
  <c r="E7" i="1"/>
  <c r="J7" i="1"/>
  <c r="A7" i="1"/>
  <c r="K7" i="1"/>
  <c r="H7" i="1"/>
  <c r="N6" i="1"/>
  <c r="M6" i="1"/>
  <c r="I6" i="1"/>
  <c r="E6" i="1"/>
  <c r="J6" i="1"/>
  <c r="A6" i="1"/>
  <c r="K6" i="1"/>
  <c r="H6" i="1"/>
  <c r="N5" i="1"/>
  <c r="M5" i="1"/>
  <c r="I5" i="1"/>
  <c r="E5" i="1"/>
  <c r="J5" i="1"/>
  <c r="A5" i="1"/>
  <c r="K5" i="1"/>
  <c r="H5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7" i="1"/>
  <c r="F6" i="1"/>
  <c r="F5" i="1"/>
  <c r="F8" i="1"/>
  <c r="F36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15" i="1"/>
  <c r="L5" i="1"/>
  <c r="L6" i="1"/>
  <c r="L7" i="1"/>
  <c r="L8" i="1"/>
  <c r="L9" i="1"/>
  <c r="L10" i="1"/>
  <c r="L11" i="1"/>
  <c r="L12" i="1"/>
  <c r="L13" i="1"/>
  <c r="L14" i="1"/>
  <c r="L16" i="1"/>
  <c r="L17" i="1"/>
  <c r="L18" i="1"/>
  <c r="L32" i="1"/>
  <c r="L33" i="1"/>
  <c r="L34" i="1"/>
  <c r="L35" i="1"/>
  <c r="G36" i="1"/>
</calcChain>
</file>

<file path=xl/sharedStrings.xml><?xml version="1.0" encoding="utf-8"?>
<sst xmlns="http://schemas.openxmlformats.org/spreadsheetml/2006/main" count="87" uniqueCount="54">
  <si>
    <t>Name, Vorname:</t>
  </si>
  <si>
    <t>Tag</t>
  </si>
  <si>
    <t>Monat:</t>
  </si>
  <si>
    <t>Jahr:</t>
  </si>
  <si>
    <t>Personalnummer:</t>
  </si>
  <si>
    <t>Dienstbeginn</t>
  </si>
  <si>
    <t>Dienstschluss</t>
  </si>
  <si>
    <t>Stunden</t>
  </si>
  <si>
    <t>Pause</t>
  </si>
  <si>
    <t>Std inkl P</t>
  </si>
  <si>
    <t>0700</t>
  </si>
  <si>
    <t>Soll</t>
  </si>
  <si>
    <t>Überstunden</t>
  </si>
  <si>
    <t>1400</t>
  </si>
  <si>
    <t>Bemerkungen</t>
  </si>
  <si>
    <t>ADV</t>
  </si>
  <si>
    <t>Januar</t>
  </si>
  <si>
    <t>1645</t>
  </si>
  <si>
    <t>Zeit DB</t>
  </si>
  <si>
    <t>Zeit DS</t>
  </si>
  <si>
    <t>ANLEITUNG:</t>
  </si>
  <si>
    <t>Freie Felder sind nur die Spalten Dienstbeginn, -schluss und Bemerkungen.</t>
  </si>
  <si>
    <t>Im Feld Bemerkungen finden folgende Einträge rechnerische Anwendung:</t>
  </si>
  <si>
    <t>◄Übertrag Mehrarbeit aus letztem Jahr
Fortlaufende Mehrarbeit ►</t>
  </si>
  <si>
    <t>Name, PN, Jahr und unten links die Mehrarbeit aus dem alten Jahr im Tab Januar eintragen</t>
  </si>
  <si>
    <t>Für Abbau Mehrarbeit in Teilen (z.B. nur Nachmittags), einfach den ausgeführten Dienst eintragen,</t>
  </si>
  <si>
    <t>also 0700-1200, die "Fehlstunden" werden als Abbau Mehrarbeit berechnet.</t>
  </si>
  <si>
    <t>ADV gilt nur für ganze Tage</t>
  </si>
  <si>
    <t>1100</t>
  </si>
  <si>
    <t>1800</t>
  </si>
  <si>
    <t>Unterschrift Soldat</t>
  </si>
  <si>
    <t>Mehrarbeit genehmigt und angeordnet.</t>
  </si>
  <si>
    <t>Unterschrift DDO</t>
  </si>
  <si>
    <t>Ich versichere die Richtigkeit meiner Angaben.</t>
  </si>
  <si>
    <t>Zeiten sind grundsätzlich  vierstellig und entweder</t>
  </si>
  <si>
    <t>als Zeit (07:30) oder ganze Zahl einzutragen (0730)</t>
  </si>
  <si>
    <t>Mehrarbeitsübertrag in Stunden:Minuten eintragen (125:15), nicht als Dezimalzahl.</t>
  </si>
  <si>
    <t>EU: Der Überstundenzähler wird auf 0 gesetzt.</t>
  </si>
  <si>
    <t>KzH: Der Überstundenzähler wird auf 0 gesetzt.</t>
  </si>
  <si>
    <t>Stand der Regelungen und darauf beruhende Berechnungen ist April 2020.</t>
  </si>
  <si>
    <t>Es wird vom Rahmendienstplan 2020 ausgegangen: Mo-Do 9h, Fr 4h.</t>
  </si>
  <si>
    <t>Feiertag: Tag wird wie Sa/So behandelt</t>
  </si>
  <si>
    <t>ADV: Pro Monat erhält jeder Soldat mit 40h Arbeitswochen 8 Stunden ADV. 
         Mo-Do werden 9h abgezogen, Freitag 4h.</t>
  </si>
  <si>
    <t>EU</t>
  </si>
  <si>
    <t>1915</t>
  </si>
  <si>
    <t>1730</t>
  </si>
  <si>
    <t>1845</t>
  </si>
  <si>
    <t>0800</t>
  </si>
  <si>
    <t>1830</t>
  </si>
  <si>
    <t>1500</t>
  </si>
  <si>
    <t>Mustermann, A</t>
  </si>
  <si>
    <t>Dienstzeiterfassungsblatt</t>
  </si>
  <si>
    <t>Übung: DtA erhält keine Überstunden für Übungen. Zähler wird auf 0 gesetzt.</t>
  </si>
  <si>
    <t>Abbau Überstunden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</si>
</sst>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"/>
    <numFmt numFmtId="165" formatCode="mmmm"/>
    <numFmt numFmtId="166" formatCode="ddd"/>
    <numFmt numFmtId="167" formatCode="[hh]:mm"/>
  </numFmts>
  <fonts count="12" x14ac:knownFonts="1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sz val="18"/>
      <name val="Arial"/>
    </font>
    <font>
      <b/>
      <sz val="1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name val="Arial"/>
      <family val="2"/>
    </font>
    <font>
      <b/>
      <sz val="10"/>
      <color theme="0" tint="-0.34998626667073579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3" fillId="0" borderId="10" xfId="0" applyNumberFormat="1" applyFont="1" applyBorder="1" applyAlignment="1" applyProtection="1">
      <alignment horizontal="right" vertical="center"/>
      <protection locked="0"/>
    </xf>
    <xf numFmtId="49" fontId="3" fillId="3" borderId="11" xfId="0" applyNumberFormat="1" applyFont="1" applyFill="1" applyBorder="1" applyAlignment="1" applyProtection="1">
      <alignment horizontal="right" vertical="center"/>
      <protection locked="0"/>
    </xf>
    <xf numFmtId="49" fontId="3" fillId="0" borderId="11" xfId="0" applyNumberFormat="1" applyFont="1" applyBorder="1" applyAlignment="1" applyProtection="1">
      <alignment horizontal="right" vertical="center"/>
      <protection locked="0"/>
    </xf>
    <xf numFmtId="49" fontId="3" fillId="0" borderId="13" xfId="0" applyNumberFormat="1" applyFont="1" applyBorder="1" applyAlignment="1" applyProtection="1">
      <alignment horizontal="right" vertical="center"/>
      <protection locked="0"/>
    </xf>
    <xf numFmtId="20" fontId="3" fillId="0" borderId="10" xfId="0" applyNumberFormat="1" applyFont="1" applyBorder="1" applyAlignment="1" applyProtection="1">
      <alignment horizontal="right" vertical="center"/>
    </xf>
    <xf numFmtId="20" fontId="3" fillId="3" borderId="11" xfId="0" applyNumberFormat="1" applyFont="1" applyFill="1" applyBorder="1" applyAlignment="1" applyProtection="1">
      <alignment horizontal="right" vertical="center"/>
    </xf>
    <xf numFmtId="20" fontId="3" fillId="0" borderId="11" xfId="0" applyNumberFormat="1" applyFont="1" applyBorder="1" applyAlignment="1" applyProtection="1">
      <alignment horizontal="right" vertical="center"/>
    </xf>
    <xf numFmtId="20" fontId="3" fillId="0" borderId="13" xfId="0" applyNumberFormat="1" applyFont="1" applyBorder="1" applyAlignment="1" applyProtection="1">
      <alignment horizontal="right" vertical="center"/>
    </xf>
    <xf numFmtId="20" fontId="3" fillId="0" borderId="5" xfId="0" applyNumberFormat="1" applyFont="1" applyBorder="1" applyAlignment="1" applyProtection="1">
      <alignment horizontal="center" vertical="center"/>
    </xf>
    <xf numFmtId="20" fontId="3" fillId="0" borderId="12" xfId="0" applyNumberFormat="1" applyFont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20" fontId="3" fillId="0" borderId="14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</xf>
    <xf numFmtId="18" fontId="2" fillId="0" borderId="0" xfId="0" quotePrefix="1" applyNumberFormat="1" applyFont="1" applyAlignment="1" applyProtection="1">
      <alignment vertical="center"/>
    </xf>
    <xf numFmtId="0" fontId="3" fillId="3" borderId="3" xfId="0" applyFont="1" applyFill="1" applyBorder="1" applyAlignment="1" applyProtection="1">
      <alignment vertical="center"/>
    </xf>
    <xf numFmtId="0" fontId="1" fillId="3" borderId="17" xfId="0" quotePrefix="1" applyFont="1" applyFill="1" applyBorder="1" applyAlignment="1" applyProtection="1">
      <alignment horizontal="center" vertical="center"/>
    </xf>
    <xf numFmtId="165" fontId="2" fillId="3" borderId="4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3" borderId="16" xfId="0" quotePrefix="1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2" fillId="3" borderId="27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166" fontId="3" fillId="0" borderId="23" xfId="0" applyNumberFormat="1" applyFont="1" applyBorder="1" applyAlignment="1" applyProtection="1">
      <alignment horizontal="center" vertical="center"/>
    </xf>
    <xf numFmtId="164" fontId="3" fillId="0" borderId="10" xfId="0" applyNumberFormat="1" applyFont="1" applyBorder="1" applyAlignment="1" applyProtection="1">
      <alignment horizontal="center" vertical="center"/>
    </xf>
    <xf numFmtId="20" fontId="7" fillId="0" borderId="0" xfId="0" applyNumberFormat="1" applyFont="1" applyAlignment="1" applyProtection="1">
      <alignment horizontal="center" vertical="center"/>
    </xf>
    <xf numFmtId="167" fontId="3" fillId="0" borderId="0" xfId="0" applyNumberFormat="1" applyFont="1" applyAlignment="1" applyProtection="1">
      <alignment vertical="center"/>
    </xf>
    <xf numFmtId="164" fontId="3" fillId="3" borderId="11" xfId="0" applyNumberFormat="1" applyFont="1" applyFill="1" applyBorder="1" applyAlignment="1" applyProtection="1">
      <alignment horizontal="center" vertical="center"/>
    </xf>
    <xf numFmtId="164" fontId="3" fillId="0" borderId="11" xfId="0" applyNumberFormat="1" applyFont="1" applyBorder="1" applyAlignment="1" applyProtection="1">
      <alignment horizontal="center" vertical="center"/>
    </xf>
    <xf numFmtId="164" fontId="3" fillId="0" borderId="13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167" fontId="3" fillId="0" borderId="24" xfId="0" applyNumberFormat="1" applyFont="1" applyBorder="1" applyAlignment="1" applyProtection="1">
      <alignment horizontal="center" vertical="center"/>
    </xf>
    <xf numFmtId="167" fontId="3" fillId="3" borderId="25" xfId="0" applyNumberFormat="1" applyFont="1" applyFill="1" applyBorder="1" applyAlignment="1" applyProtection="1">
      <alignment horizontal="center" vertical="center"/>
    </xf>
    <xf numFmtId="167" fontId="3" fillId="0" borderId="25" xfId="0" applyNumberFormat="1" applyFont="1" applyBorder="1" applyAlignment="1" applyProtection="1">
      <alignment horizontal="center" vertical="center"/>
    </xf>
    <xf numFmtId="167" fontId="3" fillId="0" borderId="26" xfId="0" applyNumberFormat="1" applyFont="1" applyBorder="1" applyAlignment="1" applyProtection="1">
      <alignment horizontal="center" vertical="center"/>
    </xf>
    <xf numFmtId="167" fontId="3" fillId="0" borderId="28" xfId="0" applyNumberFormat="1" applyFont="1" applyBorder="1" applyAlignment="1" applyProtection="1">
      <alignment horizontal="center" vertical="center" wrapText="1"/>
    </xf>
    <xf numFmtId="0" fontId="3" fillId="0" borderId="18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4" xfId="0" applyFont="1" applyBorder="1" applyAlignment="1">
      <alignment horizontal="left" vertical="center"/>
    </xf>
    <xf numFmtId="0" fontId="2" fillId="0" borderId="41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0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167" fontId="3" fillId="0" borderId="20" xfId="0" applyNumberFormat="1" applyFont="1" applyBorder="1" applyAlignment="1" applyProtection="1">
      <alignment horizontal="center" vertical="center" wrapText="1"/>
      <protection locked="0"/>
    </xf>
    <xf numFmtId="167" fontId="3" fillId="0" borderId="21" xfId="0" applyNumberFormat="1" applyFont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right" vertical="center"/>
    </xf>
  </cellXfs>
  <cellStyles count="1">
    <cellStyle name="Standard" xfId="0" builtinId="0"/>
  </cellStyles>
  <dxfs count="2">
    <dxf>
      <font>
        <color theme="6" tint="0.79998168889431442"/>
      </font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0"/>
  <sheetViews>
    <sheetView showGridLines="0" tabSelected="1" view="pageBreakPreview" zoomScale="115" zoomScaleNormal="115" zoomScaleSheetLayoutView="115" zoomScalePageLayoutView="70" workbookViewId="0">
      <selection activeCell="G36" sqref="G36"/>
    </sheetView>
  </sheetViews>
  <sheetFormatPr baseColWidth="10" defaultColWidth="10.85546875" defaultRowHeight="12.75" x14ac:dyDescent="0.2"/>
  <cols>
    <col min="1" max="1" width="4" style="2" customWidth="1"/>
    <col min="2" max="2" width="5" style="3" customWidth="1"/>
    <col min="3" max="3" width="12.42578125" style="2" customWidth="1"/>
    <col min="4" max="4" width="12.5703125" style="2" customWidth="1"/>
    <col min="5" max="5" width="8.7109375" style="2" customWidth="1"/>
    <col min="6" max="6" width="13.42578125" style="2" customWidth="1"/>
    <col min="7" max="7" width="35.5703125" style="2" customWidth="1"/>
    <col min="8" max="8" width="14.42578125" style="2" customWidth="1"/>
    <col min="9" max="14" width="10.85546875" style="2" customWidth="1"/>
    <col min="15" max="16384" width="10.85546875" style="2"/>
  </cols>
  <sheetData>
    <row r="1" spans="1:22" s="1" customFormat="1" ht="45.75" customHeight="1" x14ac:dyDescent="0.2">
      <c r="A1" s="79" t="s">
        <v>51</v>
      </c>
      <c r="B1" s="80"/>
      <c r="C1" s="80"/>
      <c r="D1" s="80"/>
      <c r="E1" s="80"/>
      <c r="F1" s="80"/>
      <c r="G1" s="81"/>
      <c r="H1" s="17"/>
      <c r="I1" s="18"/>
      <c r="J1" s="17"/>
      <c r="K1" s="17"/>
      <c r="L1" s="17"/>
      <c r="M1" s="17"/>
      <c r="N1" s="17"/>
      <c r="P1" s="42"/>
    </row>
    <row r="2" spans="1:22" ht="19.5" customHeight="1" x14ac:dyDescent="0.2">
      <c r="A2" s="19"/>
      <c r="B2" s="86" t="s">
        <v>0</v>
      </c>
      <c r="C2" s="86"/>
      <c r="D2" s="84" t="s">
        <v>50</v>
      </c>
      <c r="E2" s="85"/>
      <c r="F2" s="20" t="s">
        <v>2</v>
      </c>
      <c r="G2" s="21" t="s">
        <v>16</v>
      </c>
      <c r="H2" s="22"/>
      <c r="I2" s="22"/>
      <c r="J2" s="22"/>
      <c r="K2" s="22"/>
      <c r="L2" s="23"/>
      <c r="M2" s="23"/>
      <c r="N2" s="23"/>
    </row>
    <row r="3" spans="1:22" ht="19.5" customHeight="1" x14ac:dyDescent="0.2">
      <c r="A3" s="19"/>
      <c r="B3" s="86" t="s">
        <v>4</v>
      </c>
      <c r="C3" s="86"/>
      <c r="D3" s="84">
        <v>123456789</v>
      </c>
      <c r="E3" s="85"/>
      <c r="F3" s="24" t="s">
        <v>3</v>
      </c>
      <c r="G3" s="40">
        <v>2020</v>
      </c>
      <c r="H3" s="22"/>
      <c r="I3" s="22"/>
      <c r="J3" s="22"/>
      <c r="K3" s="22"/>
      <c r="L3" s="23"/>
      <c r="M3" s="23"/>
      <c r="N3" s="23"/>
    </row>
    <row r="4" spans="1:22" s="4" customFormat="1" ht="19.5" customHeight="1" x14ac:dyDescent="0.2">
      <c r="A4" s="82" t="s">
        <v>1</v>
      </c>
      <c r="B4" s="83"/>
      <c r="C4" s="25" t="s">
        <v>5</v>
      </c>
      <c r="D4" s="25" t="s">
        <v>6</v>
      </c>
      <c r="E4" s="26" t="s">
        <v>8</v>
      </c>
      <c r="F4" s="27" t="s">
        <v>12</v>
      </c>
      <c r="G4" s="28" t="s">
        <v>14</v>
      </c>
      <c r="H4" s="29" t="s">
        <v>12</v>
      </c>
      <c r="I4" s="29" t="s">
        <v>7</v>
      </c>
      <c r="J4" s="29" t="s">
        <v>9</v>
      </c>
      <c r="K4" s="29" t="s">
        <v>11</v>
      </c>
      <c r="L4" s="30" t="s">
        <v>15</v>
      </c>
      <c r="M4" s="30" t="s">
        <v>18</v>
      </c>
      <c r="N4" s="30" t="s">
        <v>19</v>
      </c>
      <c r="P4" s="41" t="s">
        <v>20</v>
      </c>
    </row>
    <row r="5" spans="1:22" ht="13.5" customHeight="1" x14ac:dyDescent="0.2">
      <c r="A5" s="31">
        <f>DATEVALUE($B5 &amp; "." &amp; $G$2 &amp; "." &amp; $G$3)</f>
        <v>42369</v>
      </c>
      <c r="B5" s="32">
        <v>1</v>
      </c>
      <c r="C5" s="5"/>
      <c r="D5" s="5"/>
      <c r="E5" s="9" t="str">
        <f>IFERROR(IF(I5&gt;TIME(10,,),TIME(,60,),(IF(I5&gt;TIME(8,,), TIME(,45,),(IF(I5&gt;TIME(5,30,),TIME(,30,), 0))))),"")</f>
        <v/>
      </c>
      <c r="F5" s="43">
        <f t="shared" ref="F5:F7" si="0">IF(OR(G5="ADV",G5="EU",G5="KzH",LEFT(G5,5)="Übung",LEFT(G5,6)="Uebung"),0,H5)</f>
        <v>0</v>
      </c>
      <c r="G5" s="14" t="s">
        <v>43</v>
      </c>
      <c r="H5" s="13">
        <f>IFERROR(J5-K5,0)</f>
        <v>-0.375</v>
      </c>
      <c r="I5" s="33" t="e">
        <f>IF(N5&lt;M5,N5-M5+1,N5-M5)</f>
        <v>#VALUE!</v>
      </c>
      <c r="J5" s="33">
        <f t="shared" ref="J5:J13" si="1">IFERROR(I5-E5,TIME(,,))</f>
        <v>0</v>
      </c>
      <c r="K5" s="33">
        <f>IF(OR(TEXT(A5,"TTT")="Sa",TEXT(A5,"TTT")="So",G5="Feiertag"),TIME(,,),IF(TEXT(A5,"TTT")="Fr",TIME(4,,),TIME(9,,)))</f>
        <v>0.375</v>
      </c>
      <c r="L5" s="23" t="str">
        <f>IF(G5="ADV",24*K5,"")</f>
        <v/>
      </c>
      <c r="M5" s="34" t="e">
        <f>TIME(LEFT(C5,2),RIGHT(C5,2),)</f>
        <v>#VALUE!</v>
      </c>
      <c r="N5" s="34" t="e">
        <f>TIME(LEFT(D5,2),RIGHT(D5,2),)</f>
        <v>#VALUE!</v>
      </c>
    </row>
    <row r="6" spans="1:22" ht="13.5" customHeight="1" x14ac:dyDescent="0.2">
      <c r="A6" s="31">
        <f t="shared" ref="A6:A35" si="2">DATEVALUE($B6 &amp; "." &amp; $G$2 &amp; "." &amp; $G$3)</f>
        <v>42370</v>
      </c>
      <c r="B6" s="35">
        <v>2</v>
      </c>
      <c r="C6" s="6"/>
      <c r="D6" s="6"/>
      <c r="E6" s="10" t="str">
        <f t="shared" ref="E6:E35" si="3">IFERROR(IF(I6&gt;TIME(10,,),TIME(,60,),(IF(I6&gt;TIME(8,,), TIME(,45,),(IF(I6&gt;TIME(5,30,),TIME(,30,), 0))))),"")</f>
        <v/>
      </c>
      <c r="F6" s="44">
        <f t="shared" si="0"/>
        <v>0</v>
      </c>
      <c r="G6" s="15" t="s">
        <v>43</v>
      </c>
      <c r="H6" s="13">
        <f t="shared" ref="H6:H35" si="4">IFERROR(J6-K6,0)</f>
        <v>-0.375</v>
      </c>
      <c r="I6" s="33" t="e">
        <f t="shared" ref="I6:I35" si="5">IF(N6&lt;M6,N6-M6+1,N6-M6)</f>
        <v>#VALUE!</v>
      </c>
      <c r="J6" s="33">
        <f t="shared" si="1"/>
        <v>0</v>
      </c>
      <c r="K6" s="33">
        <f t="shared" ref="K6:K35" si="6">IF(OR(TEXT(A6,"TTT")="Sa",TEXT(A6,"TTT")="So",G6="Feiertag"),TIME(,,),IF(TEXT(A6,"TTT")="Fr",TIME(4,,),TIME(9,,)))</f>
        <v>0.375</v>
      </c>
      <c r="L6" s="23" t="str">
        <f t="shared" ref="L6:L35" si="7">IF(G6="ADV",24*K6,"")</f>
        <v/>
      </c>
      <c r="M6" s="34" t="e">
        <f t="shared" ref="M6:M35" si="8">TIME(LEFT(C6,2),RIGHT(C6,2),)</f>
        <v>#VALUE!</v>
      </c>
      <c r="N6" s="34" t="e">
        <f t="shared" ref="N6:N35" si="9">TIME(LEFT(D6,2),RIGHT(D6,2),)</f>
        <v>#VALUE!</v>
      </c>
      <c r="P6" s="2" t="s">
        <v>24</v>
      </c>
    </row>
    <row r="7" spans="1:22" ht="13.5" customHeight="1" x14ac:dyDescent="0.2">
      <c r="A7" s="31">
        <f t="shared" si="2"/>
        <v>42371</v>
      </c>
      <c r="B7" s="36">
        <v>3</v>
      </c>
      <c r="C7" s="7"/>
      <c r="D7" s="7"/>
      <c r="E7" s="11" t="str">
        <f t="shared" si="3"/>
        <v/>
      </c>
      <c r="F7" s="45">
        <f t="shared" si="0"/>
        <v>0</v>
      </c>
      <c r="G7" s="14" t="s">
        <v>43</v>
      </c>
      <c r="H7" s="13">
        <f t="shared" si="4"/>
        <v>-0.16666666666666666</v>
      </c>
      <c r="I7" s="33" t="e">
        <f t="shared" si="5"/>
        <v>#VALUE!</v>
      </c>
      <c r="J7" s="33">
        <f t="shared" si="1"/>
        <v>0</v>
      </c>
      <c r="K7" s="33">
        <f t="shared" si="6"/>
        <v>0.16666666666666666</v>
      </c>
      <c r="L7" s="23" t="str">
        <f t="shared" si="7"/>
        <v/>
      </c>
      <c r="M7" s="34" t="e">
        <f t="shared" si="8"/>
        <v>#VALUE!</v>
      </c>
      <c r="N7" s="34" t="e">
        <f t="shared" si="9"/>
        <v>#VALUE!</v>
      </c>
      <c r="P7" s="2" t="s">
        <v>36</v>
      </c>
    </row>
    <row r="8" spans="1:22" ht="13.5" customHeight="1" thickBot="1" x14ac:dyDescent="0.25">
      <c r="A8" s="31">
        <f t="shared" si="2"/>
        <v>42372</v>
      </c>
      <c r="B8" s="35">
        <v>4</v>
      </c>
      <c r="C8" s="6"/>
      <c r="D8" s="6"/>
      <c r="E8" s="10" t="str">
        <f t="shared" si="3"/>
        <v/>
      </c>
      <c r="F8" s="44">
        <f>IF(OR(G8="ADV",G8="EU",G8="KzH",LEFT(G8,5)="Übung",LEFT(G8,6)="Uebung"),0,H8)</f>
        <v>0</v>
      </c>
      <c r="G8" s="15"/>
      <c r="H8" s="13">
        <f t="shared" si="4"/>
        <v>0</v>
      </c>
      <c r="I8" s="33" t="e">
        <f t="shared" si="5"/>
        <v>#VALUE!</v>
      </c>
      <c r="J8" s="33">
        <f t="shared" si="1"/>
        <v>0</v>
      </c>
      <c r="K8" s="33">
        <f t="shared" si="6"/>
        <v>0</v>
      </c>
      <c r="L8" s="23" t="str">
        <f t="shared" si="7"/>
        <v/>
      </c>
      <c r="M8" s="34" t="e">
        <f t="shared" si="8"/>
        <v>#VALUE!</v>
      </c>
      <c r="N8" s="34" t="e">
        <f t="shared" si="9"/>
        <v>#VALUE!</v>
      </c>
    </row>
    <row r="9" spans="1:22" ht="13.5" customHeight="1" thickTop="1" x14ac:dyDescent="0.2">
      <c r="A9" s="31">
        <f t="shared" si="2"/>
        <v>42373</v>
      </c>
      <c r="B9" s="36">
        <v>5</v>
      </c>
      <c r="C9" s="7"/>
      <c r="D9" s="7"/>
      <c r="E9" s="11" t="str">
        <f t="shared" si="3"/>
        <v/>
      </c>
      <c r="F9" s="45">
        <f t="shared" ref="F9:F35" si="10">IF(OR(G9="ADV",G9="EU",G9="KzH",LEFT(G9,5)="Übung",LEFT(G9,6)="Uebung"),0,H9)</f>
        <v>0</v>
      </c>
      <c r="G9" s="14"/>
      <c r="H9" s="13">
        <f t="shared" si="4"/>
        <v>0</v>
      </c>
      <c r="I9" s="33" t="e">
        <f t="shared" si="5"/>
        <v>#VALUE!</v>
      </c>
      <c r="J9" s="33">
        <f t="shared" si="1"/>
        <v>0</v>
      </c>
      <c r="K9" s="33">
        <f t="shared" si="6"/>
        <v>0</v>
      </c>
      <c r="L9" s="23" t="str">
        <f t="shared" si="7"/>
        <v/>
      </c>
      <c r="M9" s="34" t="e">
        <f t="shared" si="8"/>
        <v>#VALUE!</v>
      </c>
      <c r="N9" s="34" t="e">
        <f t="shared" si="9"/>
        <v>#VALUE!</v>
      </c>
      <c r="P9" s="54" t="s">
        <v>21</v>
      </c>
      <c r="Q9" s="55"/>
      <c r="R9" s="55"/>
      <c r="S9" s="55"/>
      <c r="T9" s="55"/>
      <c r="U9" s="55"/>
      <c r="V9" s="56"/>
    </row>
    <row r="10" spans="1:22" ht="13.5" customHeight="1" x14ac:dyDescent="0.2">
      <c r="A10" s="31">
        <f t="shared" si="2"/>
        <v>42374</v>
      </c>
      <c r="B10" s="35">
        <v>6</v>
      </c>
      <c r="C10" s="6" t="s">
        <v>10</v>
      </c>
      <c r="D10" s="6" t="s">
        <v>17</v>
      </c>
      <c r="E10" s="10">
        <f t="shared" si="3"/>
        <v>3.125E-2</v>
      </c>
      <c r="F10" s="44">
        <f t="shared" si="10"/>
        <v>-5.5511151231257827E-17</v>
      </c>
      <c r="G10" s="15"/>
      <c r="H10" s="13">
        <f t="shared" si="4"/>
        <v>-5.5511151231257827E-17</v>
      </c>
      <c r="I10" s="33">
        <f t="shared" si="5"/>
        <v>0.40624999999999994</v>
      </c>
      <c r="J10" s="33">
        <f t="shared" si="1"/>
        <v>0.37499999999999994</v>
      </c>
      <c r="K10" s="33">
        <f t="shared" si="6"/>
        <v>0.375</v>
      </c>
      <c r="L10" s="23" t="str">
        <f t="shared" si="7"/>
        <v/>
      </c>
      <c r="M10" s="34">
        <f t="shared" si="8"/>
        <v>0.29166666666666669</v>
      </c>
      <c r="N10" s="34">
        <f t="shared" si="9"/>
        <v>0.69791666666666663</v>
      </c>
      <c r="P10" s="63" t="s">
        <v>34</v>
      </c>
      <c r="Q10" s="52"/>
      <c r="R10" s="52"/>
      <c r="S10" s="52"/>
      <c r="T10" s="52"/>
      <c r="U10" s="52"/>
      <c r="V10" s="57"/>
    </row>
    <row r="11" spans="1:22" ht="13.5" customHeight="1" thickBot="1" x14ac:dyDescent="0.25">
      <c r="A11" s="31">
        <f t="shared" si="2"/>
        <v>42375</v>
      </c>
      <c r="B11" s="36">
        <v>7</v>
      </c>
      <c r="C11" s="7" t="s">
        <v>10</v>
      </c>
      <c r="D11" s="7" t="s">
        <v>17</v>
      </c>
      <c r="E11" s="11">
        <f t="shared" si="3"/>
        <v>3.125E-2</v>
      </c>
      <c r="F11" s="45">
        <f t="shared" si="10"/>
        <v>-5.5511151231257827E-17</v>
      </c>
      <c r="G11" s="14"/>
      <c r="H11" s="13">
        <f t="shared" si="4"/>
        <v>-5.5511151231257827E-17</v>
      </c>
      <c r="I11" s="33">
        <f t="shared" si="5"/>
        <v>0.40624999999999994</v>
      </c>
      <c r="J11" s="33">
        <f t="shared" si="1"/>
        <v>0.37499999999999994</v>
      </c>
      <c r="K11" s="33">
        <f t="shared" si="6"/>
        <v>0.375</v>
      </c>
      <c r="L11" s="23" t="str">
        <f t="shared" si="7"/>
        <v/>
      </c>
      <c r="M11" s="34">
        <f t="shared" si="8"/>
        <v>0.29166666666666669</v>
      </c>
      <c r="N11" s="34">
        <f t="shared" si="9"/>
        <v>0.69791666666666663</v>
      </c>
      <c r="P11" s="62" t="s">
        <v>35</v>
      </c>
      <c r="Q11" s="58"/>
      <c r="R11" s="58"/>
      <c r="S11" s="58"/>
      <c r="T11" s="58"/>
      <c r="U11" s="58"/>
      <c r="V11" s="59"/>
    </row>
    <row r="12" spans="1:22" ht="13.5" customHeight="1" thickTop="1" thickBot="1" x14ac:dyDescent="0.25">
      <c r="A12" s="31">
        <f t="shared" si="2"/>
        <v>42376</v>
      </c>
      <c r="B12" s="35">
        <v>8</v>
      </c>
      <c r="C12" s="6" t="s">
        <v>10</v>
      </c>
      <c r="D12" s="6" t="s">
        <v>17</v>
      </c>
      <c r="E12" s="10">
        <f t="shared" si="3"/>
        <v>3.125E-2</v>
      </c>
      <c r="F12" s="44">
        <f t="shared" si="10"/>
        <v>-5.5511151231257827E-17</v>
      </c>
      <c r="G12" s="15"/>
      <c r="H12" s="13">
        <f t="shared" si="4"/>
        <v>-5.5511151231257827E-17</v>
      </c>
      <c r="I12" s="33">
        <f t="shared" si="5"/>
        <v>0.40624999999999994</v>
      </c>
      <c r="J12" s="33">
        <f t="shared" si="1"/>
        <v>0.37499999999999994</v>
      </c>
      <c r="K12" s="33">
        <f t="shared" si="6"/>
        <v>0.375</v>
      </c>
      <c r="L12" s="23" t="str">
        <f t="shared" si="7"/>
        <v/>
      </c>
      <c r="M12" s="34">
        <f t="shared" si="8"/>
        <v>0.29166666666666669</v>
      </c>
      <c r="N12" s="34">
        <f t="shared" si="9"/>
        <v>0.69791666666666663</v>
      </c>
    </row>
    <row r="13" spans="1:22" ht="13.5" customHeight="1" x14ac:dyDescent="0.2">
      <c r="A13" s="31">
        <f t="shared" si="2"/>
        <v>42377</v>
      </c>
      <c r="B13" s="36">
        <v>9</v>
      </c>
      <c r="C13" s="7" t="s">
        <v>10</v>
      </c>
      <c r="D13" s="7" t="s">
        <v>45</v>
      </c>
      <c r="E13" s="11">
        <f t="shared" si="3"/>
        <v>4.1666666666666664E-2</v>
      </c>
      <c r="F13" s="45">
        <f t="shared" si="10"/>
        <v>2.0833333333333259E-2</v>
      </c>
      <c r="G13" s="14"/>
      <c r="H13" s="13">
        <f t="shared" si="4"/>
        <v>2.0833333333333259E-2</v>
      </c>
      <c r="I13" s="33">
        <f t="shared" si="5"/>
        <v>0.43749999999999994</v>
      </c>
      <c r="J13" s="33">
        <f t="shared" si="1"/>
        <v>0.39583333333333326</v>
      </c>
      <c r="K13" s="33">
        <f t="shared" si="6"/>
        <v>0.375</v>
      </c>
      <c r="L13" s="23" t="str">
        <f t="shared" si="7"/>
        <v/>
      </c>
      <c r="M13" s="34">
        <f t="shared" si="8"/>
        <v>0.29166666666666669</v>
      </c>
      <c r="N13" s="34">
        <f t="shared" si="9"/>
        <v>0.72916666666666663</v>
      </c>
      <c r="P13" s="48" t="s">
        <v>22</v>
      </c>
      <c r="Q13" s="49"/>
      <c r="R13" s="49"/>
      <c r="S13" s="49"/>
      <c r="T13" s="49"/>
      <c r="U13" s="49"/>
      <c r="V13" s="50"/>
    </row>
    <row r="14" spans="1:22" ht="13.5" customHeight="1" x14ac:dyDescent="0.2">
      <c r="A14" s="31">
        <f t="shared" si="2"/>
        <v>42378</v>
      </c>
      <c r="B14" s="35">
        <v>10</v>
      </c>
      <c r="C14" s="6" t="s">
        <v>10</v>
      </c>
      <c r="D14" s="6" t="s">
        <v>28</v>
      </c>
      <c r="E14" s="10">
        <f t="shared" si="3"/>
        <v>0</v>
      </c>
      <c r="F14" s="44">
        <f t="shared" si="10"/>
        <v>-2.7755575615628914E-17</v>
      </c>
      <c r="G14" s="15"/>
      <c r="H14" s="13">
        <f t="shared" si="4"/>
        <v>-2.7755575615628914E-17</v>
      </c>
      <c r="I14" s="33">
        <f t="shared" si="5"/>
        <v>0.16666666666666663</v>
      </c>
      <c r="J14" s="33">
        <f>IFERROR(I14-E14,TIME(,,))</f>
        <v>0.16666666666666663</v>
      </c>
      <c r="K14" s="33">
        <f t="shared" si="6"/>
        <v>0.16666666666666666</v>
      </c>
      <c r="L14" s="23" t="str">
        <f t="shared" si="7"/>
        <v/>
      </c>
      <c r="M14" s="34">
        <f t="shared" si="8"/>
        <v>0.29166666666666669</v>
      </c>
      <c r="N14" s="34">
        <f t="shared" si="9"/>
        <v>0.45833333333333331</v>
      </c>
      <c r="P14" s="51"/>
      <c r="Q14" s="52"/>
      <c r="R14" s="52"/>
      <c r="S14" s="52"/>
      <c r="T14" s="52"/>
      <c r="U14" s="52"/>
      <c r="V14" s="53"/>
    </row>
    <row r="15" spans="1:22" ht="13.5" customHeight="1" x14ac:dyDescent="0.2">
      <c r="A15" s="31">
        <f t="shared" si="2"/>
        <v>42379</v>
      </c>
      <c r="B15" s="36">
        <v>11</v>
      </c>
      <c r="C15" s="7"/>
      <c r="D15" s="7"/>
      <c r="E15" s="11" t="str">
        <f t="shared" si="3"/>
        <v/>
      </c>
      <c r="F15" s="45">
        <f t="shared" si="10"/>
        <v>0</v>
      </c>
      <c r="G15" s="14"/>
      <c r="H15" s="13">
        <f t="shared" si="4"/>
        <v>0</v>
      </c>
      <c r="I15" s="33" t="e">
        <f t="shared" si="5"/>
        <v>#VALUE!</v>
      </c>
      <c r="J15" s="33">
        <f>IFERROR(I15-E15,TIME(,,))</f>
        <v>0</v>
      </c>
      <c r="K15" s="33">
        <f t="shared" si="6"/>
        <v>0</v>
      </c>
      <c r="L15" s="23" t="str">
        <f t="shared" si="7"/>
        <v/>
      </c>
      <c r="M15" s="34" t="e">
        <f t="shared" si="8"/>
        <v>#VALUE!</v>
      </c>
      <c r="N15" s="34" t="e">
        <f t="shared" si="9"/>
        <v>#VALUE!</v>
      </c>
      <c r="P15" s="68" t="s">
        <v>37</v>
      </c>
      <c r="Q15" s="69"/>
      <c r="R15" s="69"/>
      <c r="S15" s="69"/>
      <c r="T15" s="69"/>
      <c r="U15" s="69"/>
      <c r="V15" s="70"/>
    </row>
    <row r="16" spans="1:22" ht="13.5" customHeight="1" x14ac:dyDescent="0.2">
      <c r="A16" s="31">
        <f t="shared" si="2"/>
        <v>42380</v>
      </c>
      <c r="B16" s="35">
        <v>12</v>
      </c>
      <c r="C16" s="6"/>
      <c r="D16" s="6"/>
      <c r="E16" s="10" t="str">
        <f t="shared" si="3"/>
        <v/>
      </c>
      <c r="F16" s="44">
        <f t="shared" si="10"/>
        <v>0</v>
      </c>
      <c r="G16" s="15"/>
      <c r="H16" s="13">
        <f t="shared" si="4"/>
        <v>0</v>
      </c>
      <c r="I16" s="33" t="e">
        <f t="shared" si="5"/>
        <v>#VALUE!</v>
      </c>
      <c r="J16" s="33">
        <f t="shared" ref="J16:J35" si="11">IFERROR(I16-E16,TIME(,,))</f>
        <v>0</v>
      </c>
      <c r="K16" s="33">
        <f t="shared" si="6"/>
        <v>0</v>
      </c>
      <c r="L16" s="23" t="str">
        <f t="shared" si="7"/>
        <v/>
      </c>
      <c r="M16" s="34" t="e">
        <f t="shared" si="8"/>
        <v>#VALUE!</v>
      </c>
      <c r="N16" s="34" t="e">
        <f t="shared" si="9"/>
        <v>#VALUE!</v>
      </c>
      <c r="P16" s="68" t="s">
        <v>38</v>
      </c>
      <c r="Q16" s="69"/>
      <c r="R16" s="69"/>
      <c r="S16" s="69"/>
      <c r="T16" s="69"/>
      <c r="U16" s="69"/>
      <c r="V16" s="70"/>
    </row>
    <row r="17" spans="1:22" ht="13.5" customHeight="1" x14ac:dyDescent="0.2">
      <c r="A17" s="31">
        <f t="shared" si="2"/>
        <v>42381</v>
      </c>
      <c r="B17" s="36">
        <v>13</v>
      </c>
      <c r="C17" s="7" t="s">
        <v>10</v>
      </c>
      <c r="D17" s="7" t="s">
        <v>17</v>
      </c>
      <c r="E17" s="11">
        <f t="shared" si="3"/>
        <v>3.125E-2</v>
      </c>
      <c r="F17" s="45">
        <f t="shared" si="10"/>
        <v>-5.5511151231257827E-17</v>
      </c>
      <c r="G17" s="14"/>
      <c r="H17" s="13">
        <f t="shared" si="4"/>
        <v>-5.5511151231257827E-17</v>
      </c>
      <c r="I17" s="33">
        <f t="shared" si="5"/>
        <v>0.40624999999999994</v>
      </c>
      <c r="J17" s="33">
        <f t="shared" si="11"/>
        <v>0.37499999999999994</v>
      </c>
      <c r="K17" s="33">
        <f t="shared" si="6"/>
        <v>0.375</v>
      </c>
      <c r="L17" s="23" t="str">
        <f t="shared" si="7"/>
        <v/>
      </c>
      <c r="M17" s="34">
        <f t="shared" si="8"/>
        <v>0.29166666666666669</v>
      </c>
      <c r="N17" s="34">
        <f t="shared" si="9"/>
        <v>0.69791666666666663</v>
      </c>
      <c r="P17" s="65" t="s">
        <v>42</v>
      </c>
      <c r="Q17" s="66"/>
      <c r="R17" s="66"/>
      <c r="S17" s="66"/>
      <c r="T17" s="66"/>
      <c r="U17" s="66"/>
      <c r="V17" s="67"/>
    </row>
    <row r="18" spans="1:22" ht="13.5" customHeight="1" x14ac:dyDescent="0.2">
      <c r="A18" s="31">
        <f t="shared" si="2"/>
        <v>42382</v>
      </c>
      <c r="B18" s="35">
        <v>14</v>
      </c>
      <c r="C18" s="6" t="s">
        <v>10</v>
      </c>
      <c r="D18" s="6" t="s">
        <v>17</v>
      </c>
      <c r="E18" s="10">
        <f t="shared" si="3"/>
        <v>3.125E-2</v>
      </c>
      <c r="F18" s="44">
        <f t="shared" si="10"/>
        <v>-5.5511151231257827E-17</v>
      </c>
      <c r="G18" s="15"/>
      <c r="H18" s="13">
        <f t="shared" si="4"/>
        <v>-5.5511151231257827E-17</v>
      </c>
      <c r="I18" s="33">
        <f t="shared" si="5"/>
        <v>0.40624999999999994</v>
      </c>
      <c r="J18" s="33">
        <f t="shared" si="11"/>
        <v>0.37499999999999994</v>
      </c>
      <c r="K18" s="33">
        <f t="shared" si="6"/>
        <v>0.375</v>
      </c>
      <c r="L18" s="23" t="str">
        <f t="shared" si="7"/>
        <v/>
      </c>
      <c r="M18" s="34">
        <f t="shared" si="8"/>
        <v>0.29166666666666669</v>
      </c>
      <c r="N18" s="34">
        <f t="shared" si="9"/>
        <v>0.69791666666666663</v>
      </c>
      <c r="P18" s="65"/>
      <c r="Q18" s="66"/>
      <c r="R18" s="66"/>
      <c r="S18" s="66"/>
      <c r="T18" s="66"/>
      <c r="U18" s="66"/>
      <c r="V18" s="67"/>
    </row>
    <row r="19" spans="1:22" ht="13.5" customHeight="1" x14ac:dyDescent="0.2">
      <c r="A19" s="31">
        <f t="shared" si="2"/>
        <v>42383</v>
      </c>
      <c r="B19" s="36">
        <v>15</v>
      </c>
      <c r="C19" s="7" t="s">
        <v>10</v>
      </c>
      <c r="D19" s="7" t="s">
        <v>44</v>
      </c>
      <c r="E19" s="11">
        <f t="shared" si="3"/>
        <v>4.1666666666666664E-2</v>
      </c>
      <c r="F19" s="45">
        <f t="shared" si="10"/>
        <v>9.3750000000000056E-2</v>
      </c>
      <c r="G19" s="14"/>
      <c r="H19" s="13">
        <f t="shared" si="4"/>
        <v>9.3750000000000056E-2</v>
      </c>
      <c r="I19" s="33">
        <f t="shared" si="5"/>
        <v>0.51041666666666674</v>
      </c>
      <c r="J19" s="33">
        <f t="shared" si="11"/>
        <v>0.46875000000000006</v>
      </c>
      <c r="K19" s="33">
        <f t="shared" si="6"/>
        <v>0.375</v>
      </c>
      <c r="L19" s="23" t="str">
        <f t="shared" si="7"/>
        <v/>
      </c>
      <c r="M19" s="34">
        <f t="shared" si="8"/>
        <v>0.29166666666666669</v>
      </c>
      <c r="N19" s="34">
        <f t="shared" si="9"/>
        <v>0.80208333333333337</v>
      </c>
      <c r="P19" s="68" t="s">
        <v>52</v>
      </c>
      <c r="Q19" s="69"/>
      <c r="R19" s="69"/>
      <c r="S19" s="69"/>
      <c r="T19" s="69"/>
      <c r="U19" s="69"/>
      <c r="V19" s="70"/>
    </row>
    <row r="20" spans="1:22" ht="13.5" customHeight="1" thickBot="1" x14ac:dyDescent="0.25">
      <c r="A20" s="31">
        <f t="shared" si="2"/>
        <v>42384</v>
      </c>
      <c r="B20" s="35">
        <v>16</v>
      </c>
      <c r="C20" s="6" t="s">
        <v>10</v>
      </c>
      <c r="D20" s="6" t="s">
        <v>17</v>
      </c>
      <c r="E20" s="10">
        <f t="shared" si="3"/>
        <v>3.125E-2</v>
      </c>
      <c r="F20" s="44">
        <f t="shared" si="10"/>
        <v>-5.5511151231257827E-17</v>
      </c>
      <c r="G20" s="15"/>
      <c r="H20" s="13">
        <f t="shared" si="4"/>
        <v>-5.5511151231257827E-17</v>
      </c>
      <c r="I20" s="33">
        <f t="shared" si="5"/>
        <v>0.40624999999999994</v>
      </c>
      <c r="J20" s="33">
        <f t="shared" si="11"/>
        <v>0.37499999999999994</v>
      </c>
      <c r="K20" s="33">
        <f t="shared" si="6"/>
        <v>0.375</v>
      </c>
      <c r="L20" s="23" t="str">
        <f t="shared" si="7"/>
        <v/>
      </c>
      <c r="M20" s="34">
        <f t="shared" si="8"/>
        <v>0.29166666666666669</v>
      </c>
      <c r="N20" s="34">
        <f t="shared" si="9"/>
        <v>0.69791666666666663</v>
      </c>
      <c r="P20" s="71" t="s">
        <v>41</v>
      </c>
      <c r="Q20" s="72"/>
      <c r="R20" s="72"/>
      <c r="S20" s="72"/>
      <c r="T20" s="72"/>
      <c r="U20" s="72"/>
      <c r="V20" s="73"/>
    </row>
    <row r="21" spans="1:22" ht="13.5" customHeight="1" x14ac:dyDescent="0.2">
      <c r="A21" s="31">
        <f t="shared" si="2"/>
        <v>42385</v>
      </c>
      <c r="B21" s="36">
        <v>17</v>
      </c>
      <c r="C21" s="7"/>
      <c r="D21" s="7"/>
      <c r="E21" s="11" t="str">
        <f t="shared" si="3"/>
        <v/>
      </c>
      <c r="F21" s="45">
        <f t="shared" si="10"/>
        <v>-0.16666666666666666</v>
      </c>
      <c r="G21" s="14" t="s">
        <v>53</v>
      </c>
      <c r="H21" s="13">
        <f t="shared" si="4"/>
        <v>-0.16666666666666666</v>
      </c>
      <c r="I21" s="33" t="e">
        <f t="shared" si="5"/>
        <v>#VALUE!</v>
      </c>
      <c r="J21" s="33">
        <f t="shared" si="11"/>
        <v>0</v>
      </c>
      <c r="K21" s="33">
        <f t="shared" si="6"/>
        <v>0.16666666666666666</v>
      </c>
      <c r="L21" s="23" t="str">
        <f t="shared" si="7"/>
        <v/>
      </c>
      <c r="M21" s="34" t="e">
        <f t="shared" si="8"/>
        <v>#VALUE!</v>
      </c>
      <c r="N21" s="34" t="e">
        <f t="shared" si="9"/>
        <v>#VALUE!</v>
      </c>
    </row>
    <row r="22" spans="1:22" ht="13.5" customHeight="1" x14ac:dyDescent="0.2">
      <c r="A22" s="31">
        <f t="shared" si="2"/>
        <v>42386</v>
      </c>
      <c r="B22" s="35">
        <v>18</v>
      </c>
      <c r="C22" s="6"/>
      <c r="D22" s="6"/>
      <c r="E22" s="10" t="str">
        <f t="shared" si="3"/>
        <v/>
      </c>
      <c r="F22" s="44">
        <f t="shared" si="10"/>
        <v>0</v>
      </c>
      <c r="G22" s="15"/>
      <c r="H22" s="13">
        <f t="shared" si="4"/>
        <v>0</v>
      </c>
      <c r="I22" s="33" t="e">
        <f t="shared" si="5"/>
        <v>#VALUE!</v>
      </c>
      <c r="J22" s="33">
        <f t="shared" si="11"/>
        <v>0</v>
      </c>
      <c r="K22" s="33">
        <f t="shared" si="6"/>
        <v>0</v>
      </c>
      <c r="L22" s="23" t="str">
        <f t="shared" si="7"/>
        <v/>
      </c>
      <c r="M22" s="34" t="e">
        <f t="shared" si="8"/>
        <v>#VALUE!</v>
      </c>
      <c r="N22" s="34" t="e">
        <f t="shared" si="9"/>
        <v>#VALUE!</v>
      </c>
      <c r="P22" s="2" t="s">
        <v>25</v>
      </c>
    </row>
    <row r="23" spans="1:22" ht="13.5" customHeight="1" x14ac:dyDescent="0.2">
      <c r="A23" s="31">
        <f t="shared" si="2"/>
        <v>42387</v>
      </c>
      <c r="B23" s="36">
        <v>19</v>
      </c>
      <c r="C23" s="7"/>
      <c r="D23" s="7"/>
      <c r="E23" s="11" t="str">
        <f t="shared" si="3"/>
        <v/>
      </c>
      <c r="F23" s="45">
        <f t="shared" si="10"/>
        <v>0</v>
      </c>
      <c r="G23" s="14"/>
      <c r="H23" s="13">
        <f t="shared" si="4"/>
        <v>0</v>
      </c>
      <c r="I23" s="33" t="e">
        <f t="shared" si="5"/>
        <v>#VALUE!</v>
      </c>
      <c r="J23" s="33">
        <f t="shared" si="11"/>
        <v>0</v>
      </c>
      <c r="K23" s="33">
        <f t="shared" si="6"/>
        <v>0</v>
      </c>
      <c r="L23" s="23" t="str">
        <f t="shared" si="7"/>
        <v/>
      </c>
      <c r="M23" s="34" t="e">
        <f t="shared" si="8"/>
        <v>#VALUE!</v>
      </c>
      <c r="N23" s="34" t="e">
        <f t="shared" si="9"/>
        <v>#VALUE!</v>
      </c>
      <c r="P23" s="2" t="s">
        <v>26</v>
      </c>
    </row>
    <row r="24" spans="1:22" ht="13.5" customHeight="1" x14ac:dyDescent="0.2">
      <c r="A24" s="31">
        <f t="shared" si="2"/>
        <v>42388</v>
      </c>
      <c r="B24" s="35">
        <v>20</v>
      </c>
      <c r="C24" s="6" t="s">
        <v>10</v>
      </c>
      <c r="D24" s="6" t="s">
        <v>17</v>
      </c>
      <c r="E24" s="10">
        <f t="shared" si="3"/>
        <v>3.125E-2</v>
      </c>
      <c r="F24" s="44">
        <f t="shared" si="10"/>
        <v>-5.5511151231257827E-17</v>
      </c>
      <c r="G24" s="15"/>
      <c r="H24" s="13">
        <f t="shared" si="4"/>
        <v>-5.5511151231257827E-17</v>
      </c>
      <c r="I24" s="33">
        <f t="shared" si="5"/>
        <v>0.40624999999999994</v>
      </c>
      <c r="J24" s="33">
        <f t="shared" si="11"/>
        <v>0.37499999999999994</v>
      </c>
      <c r="K24" s="33">
        <f t="shared" si="6"/>
        <v>0.375</v>
      </c>
      <c r="L24" s="23" t="str">
        <f t="shared" si="7"/>
        <v/>
      </c>
      <c r="M24" s="34">
        <f t="shared" si="8"/>
        <v>0.29166666666666669</v>
      </c>
      <c r="N24" s="34">
        <f t="shared" si="9"/>
        <v>0.69791666666666663</v>
      </c>
      <c r="P24" s="2" t="s">
        <v>27</v>
      </c>
    </row>
    <row r="25" spans="1:22" ht="13.5" customHeight="1" x14ac:dyDescent="0.2">
      <c r="A25" s="31">
        <f t="shared" si="2"/>
        <v>42389</v>
      </c>
      <c r="B25" s="36">
        <v>21</v>
      </c>
      <c r="C25" s="7" t="s">
        <v>10</v>
      </c>
      <c r="D25" s="7" t="s">
        <v>17</v>
      </c>
      <c r="E25" s="11">
        <f t="shared" si="3"/>
        <v>3.125E-2</v>
      </c>
      <c r="F25" s="45">
        <f t="shared" si="10"/>
        <v>-5.5511151231257827E-17</v>
      </c>
      <c r="G25" s="14"/>
      <c r="H25" s="13">
        <f t="shared" si="4"/>
        <v>-5.5511151231257827E-17</v>
      </c>
      <c r="I25" s="33">
        <f t="shared" si="5"/>
        <v>0.40624999999999994</v>
      </c>
      <c r="J25" s="33">
        <f t="shared" si="11"/>
        <v>0.37499999999999994</v>
      </c>
      <c r="K25" s="33">
        <f t="shared" si="6"/>
        <v>0.375</v>
      </c>
      <c r="L25" s="23" t="str">
        <f t="shared" si="7"/>
        <v/>
      </c>
      <c r="M25" s="34">
        <f t="shared" si="8"/>
        <v>0.29166666666666669</v>
      </c>
      <c r="N25" s="34">
        <f t="shared" si="9"/>
        <v>0.69791666666666663</v>
      </c>
    </row>
    <row r="26" spans="1:22" ht="13.5" customHeight="1" x14ac:dyDescent="0.2">
      <c r="A26" s="31">
        <f t="shared" si="2"/>
        <v>42390</v>
      </c>
      <c r="B26" s="35">
        <v>22</v>
      </c>
      <c r="C26" s="6" t="s">
        <v>10</v>
      </c>
      <c r="D26" s="6" t="s">
        <v>46</v>
      </c>
      <c r="E26" s="10">
        <f t="shared" si="3"/>
        <v>4.1666666666666664E-2</v>
      </c>
      <c r="F26" s="44">
        <f t="shared" si="10"/>
        <v>7.291666666666663E-2</v>
      </c>
      <c r="G26" s="15"/>
      <c r="H26" s="13">
        <f t="shared" si="4"/>
        <v>7.291666666666663E-2</v>
      </c>
      <c r="I26" s="33">
        <f t="shared" si="5"/>
        <v>0.48958333333333331</v>
      </c>
      <c r="J26" s="33">
        <f t="shared" si="11"/>
        <v>0.44791666666666663</v>
      </c>
      <c r="K26" s="33">
        <f t="shared" si="6"/>
        <v>0.375</v>
      </c>
      <c r="L26" s="23" t="str">
        <f t="shared" si="7"/>
        <v/>
      </c>
      <c r="M26" s="34">
        <f t="shared" si="8"/>
        <v>0.29166666666666669</v>
      </c>
      <c r="N26" s="34">
        <f t="shared" si="9"/>
        <v>0.78125</v>
      </c>
    </row>
    <row r="27" spans="1:22" ht="13.5" customHeight="1" x14ac:dyDescent="0.2">
      <c r="A27" s="31">
        <f t="shared" si="2"/>
        <v>42391</v>
      </c>
      <c r="B27" s="36">
        <v>23</v>
      </c>
      <c r="C27" s="7" t="s">
        <v>47</v>
      </c>
      <c r="D27" s="7" t="s">
        <v>29</v>
      </c>
      <c r="E27" s="11">
        <f t="shared" si="3"/>
        <v>3.125E-2</v>
      </c>
      <c r="F27" s="45">
        <f t="shared" si="10"/>
        <v>1.0416666666666685E-2</v>
      </c>
      <c r="G27" s="14"/>
      <c r="H27" s="13">
        <f t="shared" si="4"/>
        <v>1.0416666666666685E-2</v>
      </c>
      <c r="I27" s="33">
        <f t="shared" si="5"/>
        <v>0.41666666666666669</v>
      </c>
      <c r="J27" s="33">
        <f t="shared" si="11"/>
        <v>0.38541666666666669</v>
      </c>
      <c r="K27" s="33">
        <f t="shared" si="6"/>
        <v>0.375</v>
      </c>
      <c r="L27" s="23" t="str">
        <f t="shared" si="7"/>
        <v/>
      </c>
      <c r="M27" s="34">
        <f t="shared" si="8"/>
        <v>0.33333333333333331</v>
      </c>
      <c r="N27" s="34">
        <f t="shared" si="9"/>
        <v>0.75</v>
      </c>
    </row>
    <row r="28" spans="1:22" ht="13.5" customHeight="1" x14ac:dyDescent="0.2">
      <c r="A28" s="31">
        <f t="shared" si="2"/>
        <v>42392</v>
      </c>
      <c r="B28" s="35">
        <v>24</v>
      </c>
      <c r="C28" s="6" t="s">
        <v>10</v>
      </c>
      <c r="D28" s="6" t="s">
        <v>13</v>
      </c>
      <c r="E28" s="10">
        <f t="shared" si="3"/>
        <v>2.0833333333333332E-2</v>
      </c>
      <c r="F28" s="44">
        <f t="shared" si="10"/>
        <v>0.10416666666666671</v>
      </c>
      <c r="G28" s="15"/>
      <c r="H28" s="13">
        <f t="shared" si="4"/>
        <v>0.10416666666666671</v>
      </c>
      <c r="I28" s="33">
        <f t="shared" si="5"/>
        <v>0.29166666666666669</v>
      </c>
      <c r="J28" s="33">
        <f t="shared" si="11"/>
        <v>0.27083333333333337</v>
      </c>
      <c r="K28" s="33">
        <f t="shared" si="6"/>
        <v>0.16666666666666666</v>
      </c>
      <c r="L28" s="23" t="str">
        <f t="shared" si="7"/>
        <v/>
      </c>
      <c r="M28" s="34">
        <f t="shared" si="8"/>
        <v>0.29166666666666669</v>
      </c>
      <c r="N28" s="34">
        <f t="shared" si="9"/>
        <v>0.58333333333333337</v>
      </c>
      <c r="P28" s="2" t="s">
        <v>40</v>
      </c>
    </row>
    <row r="29" spans="1:22" ht="13.5" customHeight="1" x14ac:dyDescent="0.2">
      <c r="A29" s="31">
        <f t="shared" si="2"/>
        <v>42393</v>
      </c>
      <c r="B29" s="36">
        <v>25</v>
      </c>
      <c r="C29" s="7" t="s">
        <v>47</v>
      </c>
      <c r="D29" s="7" t="s">
        <v>13</v>
      </c>
      <c r="E29" s="11">
        <f t="shared" si="3"/>
        <v>2.0833333333333332E-2</v>
      </c>
      <c r="F29" s="45">
        <f t="shared" si="10"/>
        <v>0.22916666666666671</v>
      </c>
      <c r="G29" s="14"/>
      <c r="H29" s="13">
        <f t="shared" si="4"/>
        <v>0.22916666666666671</v>
      </c>
      <c r="I29" s="33">
        <f t="shared" si="5"/>
        <v>0.25000000000000006</v>
      </c>
      <c r="J29" s="33">
        <f t="shared" si="11"/>
        <v>0.22916666666666671</v>
      </c>
      <c r="K29" s="33">
        <f t="shared" si="6"/>
        <v>0</v>
      </c>
      <c r="L29" s="23" t="str">
        <f t="shared" si="7"/>
        <v/>
      </c>
      <c r="M29" s="34">
        <f t="shared" si="8"/>
        <v>0.33333333333333331</v>
      </c>
      <c r="N29" s="34">
        <f t="shared" si="9"/>
        <v>0.58333333333333337</v>
      </c>
    </row>
    <row r="30" spans="1:22" ht="13.5" customHeight="1" x14ac:dyDescent="0.2">
      <c r="A30" s="31">
        <f t="shared" si="2"/>
        <v>42394</v>
      </c>
      <c r="B30" s="35">
        <v>26</v>
      </c>
      <c r="C30" s="6" t="s">
        <v>10</v>
      </c>
      <c r="D30" s="6" t="s">
        <v>49</v>
      </c>
      <c r="E30" s="10">
        <f t="shared" si="3"/>
        <v>2.0833333333333332E-2</v>
      </c>
      <c r="F30" s="44">
        <f t="shared" si="10"/>
        <v>0.3125</v>
      </c>
      <c r="G30" s="15"/>
      <c r="H30" s="13">
        <f t="shared" si="4"/>
        <v>0.3125</v>
      </c>
      <c r="I30" s="33">
        <f t="shared" si="5"/>
        <v>0.33333333333333331</v>
      </c>
      <c r="J30" s="33">
        <f t="shared" si="11"/>
        <v>0.3125</v>
      </c>
      <c r="K30" s="33">
        <f t="shared" si="6"/>
        <v>0</v>
      </c>
      <c r="L30" s="23" t="str">
        <f t="shared" si="7"/>
        <v/>
      </c>
      <c r="M30" s="34">
        <f t="shared" si="8"/>
        <v>0.29166666666666669</v>
      </c>
      <c r="N30" s="34">
        <f t="shared" si="9"/>
        <v>0.625</v>
      </c>
      <c r="P30" s="64" t="s">
        <v>39</v>
      </c>
    </row>
    <row r="31" spans="1:22" ht="13.5" customHeight="1" x14ac:dyDescent="0.2">
      <c r="A31" s="31">
        <f t="shared" si="2"/>
        <v>42395</v>
      </c>
      <c r="B31" s="36">
        <v>27</v>
      </c>
      <c r="C31" s="7" t="s">
        <v>10</v>
      </c>
      <c r="D31" s="7" t="s">
        <v>48</v>
      </c>
      <c r="E31" s="11">
        <f t="shared" si="3"/>
        <v>4.1666666666666664E-2</v>
      </c>
      <c r="F31" s="45">
        <f t="shared" si="10"/>
        <v>6.25E-2</v>
      </c>
      <c r="G31" s="14"/>
      <c r="H31" s="13">
        <f t="shared" si="4"/>
        <v>6.25E-2</v>
      </c>
      <c r="I31" s="33">
        <f t="shared" si="5"/>
        <v>0.47916666666666669</v>
      </c>
      <c r="J31" s="33">
        <f t="shared" si="11"/>
        <v>0.4375</v>
      </c>
      <c r="K31" s="33">
        <f t="shared" si="6"/>
        <v>0.375</v>
      </c>
      <c r="L31" s="23" t="str">
        <f t="shared" si="7"/>
        <v/>
      </c>
      <c r="M31" s="34">
        <f t="shared" si="8"/>
        <v>0.29166666666666669</v>
      </c>
      <c r="N31" s="34">
        <f t="shared" si="9"/>
        <v>0.77083333333333337</v>
      </c>
    </row>
    <row r="32" spans="1:22" ht="13.5" customHeight="1" x14ac:dyDescent="0.2">
      <c r="A32" s="31">
        <f t="shared" si="2"/>
        <v>42396</v>
      </c>
      <c r="B32" s="35">
        <v>28</v>
      </c>
      <c r="C32" s="6" t="s">
        <v>10</v>
      </c>
      <c r="D32" s="6" t="s">
        <v>17</v>
      </c>
      <c r="E32" s="10">
        <f t="shared" si="3"/>
        <v>3.125E-2</v>
      </c>
      <c r="F32" s="44">
        <f t="shared" si="10"/>
        <v>-5.5511151231257827E-17</v>
      </c>
      <c r="G32" s="15"/>
      <c r="H32" s="13">
        <f t="shared" si="4"/>
        <v>-5.5511151231257827E-17</v>
      </c>
      <c r="I32" s="33">
        <f t="shared" si="5"/>
        <v>0.40624999999999994</v>
      </c>
      <c r="J32" s="33">
        <f t="shared" si="11"/>
        <v>0.37499999999999994</v>
      </c>
      <c r="K32" s="33">
        <f t="shared" si="6"/>
        <v>0.375</v>
      </c>
      <c r="L32" s="23" t="str">
        <f t="shared" si="7"/>
        <v/>
      </c>
      <c r="M32" s="34">
        <f t="shared" si="8"/>
        <v>0.29166666666666669</v>
      </c>
      <c r="N32" s="34">
        <f t="shared" si="9"/>
        <v>0.69791666666666663</v>
      </c>
    </row>
    <row r="33" spans="1:14" ht="13.5" customHeight="1" x14ac:dyDescent="0.2">
      <c r="A33" s="31">
        <f t="shared" si="2"/>
        <v>42397</v>
      </c>
      <c r="B33" s="36">
        <v>29</v>
      </c>
      <c r="C33" s="7" t="s">
        <v>10</v>
      </c>
      <c r="D33" s="7" t="s">
        <v>17</v>
      </c>
      <c r="E33" s="11">
        <f t="shared" si="3"/>
        <v>3.125E-2</v>
      </c>
      <c r="F33" s="45">
        <f t="shared" si="10"/>
        <v>-5.5511151231257827E-17</v>
      </c>
      <c r="G33" s="14"/>
      <c r="H33" s="13">
        <f t="shared" si="4"/>
        <v>-5.5511151231257827E-17</v>
      </c>
      <c r="I33" s="33">
        <f t="shared" si="5"/>
        <v>0.40624999999999994</v>
      </c>
      <c r="J33" s="33">
        <f t="shared" si="11"/>
        <v>0.37499999999999994</v>
      </c>
      <c r="K33" s="33">
        <f t="shared" si="6"/>
        <v>0.375</v>
      </c>
      <c r="L33" s="23" t="str">
        <f t="shared" si="7"/>
        <v/>
      </c>
      <c r="M33" s="34">
        <f t="shared" si="8"/>
        <v>0.29166666666666669</v>
      </c>
      <c r="N33" s="34">
        <f t="shared" si="9"/>
        <v>0.69791666666666663</v>
      </c>
    </row>
    <row r="34" spans="1:14" ht="13.5" customHeight="1" x14ac:dyDescent="0.2">
      <c r="A34" s="31">
        <f t="shared" si="2"/>
        <v>42398</v>
      </c>
      <c r="B34" s="35">
        <v>30</v>
      </c>
      <c r="C34" s="6" t="s">
        <v>10</v>
      </c>
      <c r="D34" s="6" t="s">
        <v>17</v>
      </c>
      <c r="E34" s="10">
        <f t="shared" si="3"/>
        <v>3.125E-2</v>
      </c>
      <c r="F34" s="44">
        <f t="shared" si="10"/>
        <v>-5.5511151231257827E-17</v>
      </c>
      <c r="G34" s="15"/>
      <c r="H34" s="13">
        <f t="shared" si="4"/>
        <v>-5.5511151231257827E-17</v>
      </c>
      <c r="I34" s="33">
        <f t="shared" si="5"/>
        <v>0.40624999999999994</v>
      </c>
      <c r="J34" s="33">
        <f t="shared" si="11"/>
        <v>0.37499999999999994</v>
      </c>
      <c r="K34" s="33">
        <f t="shared" si="6"/>
        <v>0.375</v>
      </c>
      <c r="L34" s="23" t="str">
        <f t="shared" si="7"/>
        <v/>
      </c>
      <c r="M34" s="34">
        <f t="shared" si="8"/>
        <v>0.29166666666666669</v>
      </c>
      <c r="N34" s="34">
        <f t="shared" si="9"/>
        <v>0.69791666666666663</v>
      </c>
    </row>
    <row r="35" spans="1:14" ht="13.5" customHeight="1" thickBot="1" x14ac:dyDescent="0.25">
      <c r="A35" s="31">
        <f t="shared" si="2"/>
        <v>42399</v>
      </c>
      <c r="B35" s="37">
        <v>31</v>
      </c>
      <c r="C35" s="8"/>
      <c r="D35" s="8"/>
      <c r="E35" s="12" t="str">
        <f t="shared" si="3"/>
        <v/>
      </c>
      <c r="F35" s="46">
        <f t="shared" si="10"/>
        <v>-0.16666666666666666</v>
      </c>
      <c r="G35" s="16" t="s">
        <v>53</v>
      </c>
      <c r="H35" s="13">
        <f t="shared" si="4"/>
        <v>-0.16666666666666666</v>
      </c>
      <c r="I35" s="33" t="e">
        <f t="shared" si="5"/>
        <v>#VALUE!</v>
      </c>
      <c r="J35" s="33">
        <f t="shared" si="11"/>
        <v>0</v>
      </c>
      <c r="K35" s="33">
        <f t="shared" si="6"/>
        <v>0.16666666666666666</v>
      </c>
      <c r="L35" s="23" t="str">
        <f t="shared" si="7"/>
        <v/>
      </c>
      <c r="M35" s="34" t="e">
        <f t="shared" si="8"/>
        <v>#VALUE!</v>
      </c>
      <c r="N35" s="34" t="e">
        <f t="shared" si="9"/>
        <v>#VALUE!</v>
      </c>
    </row>
    <row r="36" spans="1:14" ht="27" customHeight="1" thickBot="1" x14ac:dyDescent="0.25">
      <c r="A36" s="77">
        <v>4.760416666666667</v>
      </c>
      <c r="B36" s="78"/>
      <c r="C36" s="74" t="s">
        <v>23</v>
      </c>
      <c r="D36" s="75"/>
      <c r="E36" s="76"/>
      <c r="F36" s="47">
        <f>A36+SUM(F5:F35)</f>
        <v>5.333333333333333</v>
      </c>
      <c r="G36" s="39" t="str">
        <f>"Verbleibende ADV-Std:  " &amp; 8-SUM(L5:L35)</f>
        <v>Verbleibende ADV-Std:  8</v>
      </c>
      <c r="H36" s="38"/>
      <c r="I36" s="38"/>
      <c r="J36" s="38"/>
      <c r="K36" s="38"/>
      <c r="L36" s="23"/>
      <c r="M36" s="23"/>
      <c r="N36" s="23"/>
    </row>
    <row r="38" spans="1:14" x14ac:dyDescent="0.2">
      <c r="A38" s="2" t="s">
        <v>33</v>
      </c>
      <c r="G38" s="2" t="s">
        <v>31</v>
      </c>
    </row>
    <row r="39" spans="1:14" ht="53.25" customHeight="1" x14ac:dyDescent="0.2">
      <c r="A39" s="60"/>
      <c r="B39" s="61"/>
      <c r="C39" s="60"/>
      <c r="D39" s="60"/>
      <c r="G39" s="60"/>
    </row>
    <row r="40" spans="1:14" x14ac:dyDescent="0.2">
      <c r="A40" s="2" t="s">
        <v>30</v>
      </c>
      <c r="G40" s="2" t="s">
        <v>32</v>
      </c>
    </row>
  </sheetData>
  <sheetProtection selectLockedCells="1"/>
  <mergeCells count="13">
    <mergeCell ref="C36:E36"/>
    <mergeCell ref="A36:B36"/>
    <mergeCell ref="A1:G1"/>
    <mergeCell ref="A4:B4"/>
    <mergeCell ref="D3:E3"/>
    <mergeCell ref="D2:E2"/>
    <mergeCell ref="B3:C3"/>
    <mergeCell ref="B2:C2"/>
    <mergeCell ref="P17:V18"/>
    <mergeCell ref="P16:V16"/>
    <mergeCell ref="P15:V15"/>
    <mergeCell ref="P19:V19"/>
    <mergeCell ref="P20:V20"/>
  </mergeCells>
  <phoneticPr fontId="4" type="noConversion"/>
  <conditionalFormatting sqref="F5 F7 F9 F11 F13 F15 F17 F19 F21 F23 F25 F27 F29 F31 F33 F35">
    <cfRule type="cellIs" dxfId="1" priority="2" operator="equal">
      <formula>0</formula>
    </cfRule>
  </conditionalFormatting>
  <conditionalFormatting sqref="F6 F8 F10 F12 F14 F16 F18 F20 F22 F24 F26 F28 F30 F32 F34">
    <cfRule type="cellIs" dxfId="0" priority="1" operator="equal">
      <formula>0</formula>
    </cfRule>
  </conditionalFormatting>
  <printOptions horizontalCentered="1" verticalCentered="1"/>
  <pageMargins left="0.25" right="0.30555555555555558" top="0" bottom="0.31" header="0" footer="0"/>
  <pageSetup paperSize="9" orientation="portrait" r:id="rId1"/>
  <headerFooter alignWithMargins="0"/>
  <colBreaks count="1" manualBreakCount="1">
    <brk id="15" max="1048575" man="1"/>
  </colBreaks>
  <extLst>
    <ext xmlns:mx="http://schemas.microsoft.com/office/mac/excel/2008/main" uri="{64002731-A6B0-56B0-2670-7721B7C09600}">
      <mx:PLV Mode="1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C4780121CBC4648A80EEE5BFC012453" ma:contentTypeVersion="8" ma:contentTypeDescription="Ein neues Dokument erstellen." ma:contentTypeScope="" ma:versionID="1ab6cfb88f9904db18ae248d58def0b9">
  <xsd:schema xmlns:xsd="http://www.w3.org/2001/XMLSchema" xmlns:xs="http://www.w3.org/2001/XMLSchema" xmlns:p="http://schemas.microsoft.com/office/2006/metadata/properties" xmlns:ns3="3d9b4c9d-7588-41e7-82b5-770cee5b32eb" targetNamespace="http://schemas.microsoft.com/office/2006/metadata/properties" ma:root="true" ma:fieldsID="85a2a4dd56e129bb2a33e603abbb764d" ns3:_="">
    <xsd:import namespace="3d9b4c9d-7588-41e7-82b5-770cee5b32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b4c9d-7588-41e7-82b5-770cee5b32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513755-2A7D-4EC2-8AF6-EEF66846ED14}">
  <ds:schemaRefs>
    <ds:schemaRef ds:uri="http://schemas.microsoft.com/office/2006/documentManagement/types"/>
    <ds:schemaRef ds:uri="http://purl.org/dc/elements/1.1/"/>
    <ds:schemaRef ds:uri="http://purl.org/dc/terms/"/>
    <ds:schemaRef ds:uri="3d9b4c9d-7588-41e7-82b5-770cee5b32eb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D136612-900E-4C8A-97C2-69CE2FBD0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7B37D8-B74F-47E8-9B88-8B23F1ABF5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9b4c9d-7588-41e7-82b5-770cee5b32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Januar</vt:lpstr>
      <vt:lpstr>Januar!Druckbereich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Fritsche</dc:creator>
  <cp:lastModifiedBy>Jan Fritsche</cp:lastModifiedBy>
  <cp:lastPrinted>2020-04-10T12:36:14Z</cp:lastPrinted>
  <dcterms:created xsi:type="dcterms:W3CDTF">1996-07-08T20:04:52Z</dcterms:created>
  <dcterms:modified xsi:type="dcterms:W3CDTF">2020-07-20T10:54:29Z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0x010100BC4780121CBC4648A80EEE5BFC012453</vt:lpwstr>
  </property>
</Properties>
</file>