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\"/>
    </mc:Choice>
  </mc:AlternateContent>
  <xr:revisionPtr revIDLastSave="0" documentId="13_ncr:1_{A4D70262-5B38-4483-AFCC-45E7DF4ED0D1}" xr6:coauthVersionLast="45" xr6:coauthVersionMax="45" xr10:uidLastSave="{00000000-0000-0000-0000-000000000000}"/>
  <bookViews>
    <workbookView xWindow="8820" yWindow="1740" windowWidth="29630" windowHeight="16480" xr2:uid="{60E2925A-F582-4CB1-936E-6E095BEEBDF3}"/>
  </bookViews>
  <sheets>
    <sheet name="Abmessungen" sheetId="10" r:id="rId1"/>
    <sheet name="Daten" sheetId="1" r:id="rId2"/>
    <sheet name="Thermaler Widerstand" sheetId="3" r:id="rId3"/>
    <sheet name="Material" sheetId="7" r:id="rId4"/>
    <sheet name="Rauhigkeit" sheetId="6" r:id="rId5"/>
    <sheet name="Strömungswiderstand" sheetId="2" r:id="rId6"/>
    <sheet name="Turbulenzintensität" sheetId="4" r:id="rId7"/>
    <sheet name="Pumpen" sheetId="5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7" i="1" l="1"/>
  <c r="D4" i="5"/>
  <c r="G4" i="5"/>
  <c r="S3" i="1" l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" i="1"/>
  <c r="C4" i="7" l="1"/>
  <c r="C6" i="7"/>
  <c r="C5" i="7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" i="1"/>
  <c r="G11" i="6"/>
  <c r="G12" i="6"/>
  <c r="G13" i="6"/>
  <c r="G14" i="6"/>
  <c r="G7" i="6"/>
  <c r="G8" i="6"/>
  <c r="G9" i="6"/>
  <c r="G10" i="6"/>
  <c r="G4" i="6"/>
  <c r="G5" i="6"/>
  <c r="G6" i="6"/>
  <c r="G3" i="6"/>
  <c r="B4" i="6"/>
  <c r="B5" i="6"/>
  <c r="B6" i="6"/>
  <c r="B3" i="6"/>
  <c r="J13" i="1"/>
  <c r="B29" i="1"/>
  <c r="B34" i="1"/>
  <c r="B35" i="1"/>
  <c r="B30" i="1"/>
  <c r="B31" i="1"/>
  <c r="B32" i="1"/>
  <c r="B33" i="1"/>
  <c r="F3" i="1"/>
  <c r="AL3" i="1" s="1"/>
  <c r="F4" i="1"/>
  <c r="AL4" i="1" s="1"/>
  <c r="F5" i="1"/>
  <c r="AL5" i="1" s="1"/>
  <c r="F6" i="1"/>
  <c r="AL6" i="1" s="1"/>
  <c r="F7" i="1"/>
  <c r="F8" i="1"/>
  <c r="AL8" i="1" s="1"/>
  <c r="F9" i="1"/>
  <c r="F10" i="1"/>
  <c r="AL10" i="1" s="1"/>
  <c r="F11" i="1"/>
  <c r="F12" i="1"/>
  <c r="AL12" i="1" s="1"/>
  <c r="F13" i="1"/>
  <c r="AL13" i="1" s="1"/>
  <c r="F14" i="1"/>
  <c r="AL14" i="1" s="1"/>
  <c r="F15" i="1"/>
  <c r="AL15" i="1" s="1"/>
  <c r="F16" i="1"/>
  <c r="AL16" i="1" s="1"/>
  <c r="F17" i="1"/>
  <c r="AL17" i="1" s="1"/>
  <c r="F18" i="1"/>
  <c r="AL18" i="1" s="1"/>
  <c r="F19" i="1"/>
  <c r="AL19" i="1" s="1"/>
  <c r="F20" i="1"/>
  <c r="AL20" i="1" s="1"/>
  <c r="F21" i="1"/>
  <c r="AL21" i="1" s="1"/>
  <c r="F22" i="1"/>
  <c r="AL22" i="1" s="1"/>
  <c r="F23" i="1"/>
  <c r="AL23" i="1" s="1"/>
  <c r="F24" i="1"/>
  <c r="AL24" i="1" s="1"/>
  <c r="F25" i="1"/>
  <c r="AL25" i="1" s="1"/>
  <c r="F26" i="1"/>
  <c r="AL26" i="1" s="1"/>
  <c r="F27" i="1"/>
  <c r="AL27" i="1" s="1"/>
  <c r="F28" i="1"/>
  <c r="AL28" i="1" s="1"/>
  <c r="F29" i="1"/>
  <c r="F30" i="1"/>
  <c r="F31" i="1"/>
  <c r="F32" i="1"/>
  <c r="F33" i="1"/>
  <c r="F34" i="1"/>
  <c r="F35" i="1"/>
  <c r="F2" i="1"/>
  <c r="AL2" i="1" s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" i="1"/>
  <c r="C3" i="1"/>
  <c r="B3" i="1" s="1"/>
  <c r="C4" i="1"/>
  <c r="B4" i="1" s="1"/>
  <c r="C5" i="1"/>
  <c r="B5" i="1" s="1"/>
  <c r="C6" i="1"/>
  <c r="B6" i="1" s="1"/>
  <c r="C7" i="1"/>
  <c r="C8" i="1"/>
  <c r="B8" i="1" s="1"/>
  <c r="C9" i="1"/>
  <c r="C10" i="1"/>
  <c r="B10" i="1" s="1"/>
  <c r="C11" i="1"/>
  <c r="C12" i="1"/>
  <c r="B12" i="1" s="1"/>
  <c r="C13" i="1"/>
  <c r="B13" i="1" s="1"/>
  <c r="C14" i="1"/>
  <c r="B14" i="1" s="1"/>
  <c r="C15" i="1"/>
  <c r="B15" i="1" s="1"/>
  <c r="C16" i="1"/>
  <c r="B16" i="1" s="1"/>
  <c r="C17" i="1"/>
  <c r="B17" i="1" s="1"/>
  <c r="C18" i="1"/>
  <c r="B18" i="1" s="1"/>
  <c r="C19" i="1"/>
  <c r="B19" i="1" s="1"/>
  <c r="C20" i="1"/>
  <c r="B20" i="1" s="1"/>
  <c r="C21" i="1"/>
  <c r="B21" i="1" s="1"/>
  <c r="C22" i="1"/>
  <c r="B22" i="1" s="1"/>
  <c r="C23" i="1"/>
  <c r="B23" i="1" s="1"/>
  <c r="C24" i="1"/>
  <c r="B24" i="1" s="1"/>
  <c r="C25" i="1"/>
  <c r="B25" i="1" s="1"/>
  <c r="C26" i="1"/>
  <c r="B26" i="1" s="1"/>
  <c r="C27" i="1"/>
  <c r="B27" i="1" s="1"/>
  <c r="C28" i="1"/>
  <c r="B28" i="1" s="1"/>
  <c r="C2" i="1"/>
  <c r="B2" i="1" s="1"/>
  <c r="AL11" i="1" l="1"/>
  <c r="R28" i="1"/>
  <c r="B11" i="1"/>
  <c r="R3" i="1"/>
  <c r="B9" i="1"/>
  <c r="AL7" i="1"/>
  <c r="AL9" i="1"/>
  <c r="R26" i="1"/>
  <c r="R14" i="1"/>
  <c r="B7" i="1"/>
  <c r="R19" i="1"/>
  <c r="R7" i="1"/>
  <c r="R18" i="1"/>
  <c r="R6" i="1"/>
  <c r="R2" i="1"/>
  <c r="R17" i="1"/>
  <c r="R5" i="1"/>
  <c r="R16" i="1"/>
  <c r="R4" i="1"/>
  <c r="R27" i="1"/>
  <c r="R15" i="1"/>
  <c r="R25" i="1"/>
  <c r="R13" i="1"/>
  <c r="R24" i="1"/>
  <c r="R12" i="1"/>
  <c r="R23" i="1"/>
  <c r="R11" i="1"/>
  <c r="R22" i="1"/>
  <c r="R10" i="1"/>
  <c r="R21" i="1"/>
  <c r="R9" i="1"/>
  <c r="R20" i="1"/>
  <c r="R8" i="1"/>
  <c r="F21" i="5"/>
  <c r="G21" i="5" s="1"/>
  <c r="D503" i="5"/>
  <c r="F504" i="5"/>
  <c r="G504" i="5" s="1"/>
  <c r="C504" i="5"/>
  <c r="D504" i="5" s="1"/>
  <c r="F503" i="5"/>
  <c r="G503" i="5" s="1"/>
  <c r="C503" i="5"/>
  <c r="F502" i="5"/>
  <c r="G502" i="5" s="1"/>
  <c r="C502" i="5"/>
  <c r="D502" i="5" s="1"/>
  <c r="F501" i="5"/>
  <c r="G501" i="5" s="1"/>
  <c r="C501" i="5"/>
  <c r="D501" i="5" s="1"/>
  <c r="F500" i="5"/>
  <c r="G500" i="5" s="1"/>
  <c r="C500" i="5"/>
  <c r="D500" i="5" s="1"/>
  <c r="F499" i="5"/>
  <c r="G499" i="5" s="1"/>
  <c r="C499" i="5"/>
  <c r="D499" i="5" s="1"/>
  <c r="F498" i="5"/>
  <c r="G498" i="5" s="1"/>
  <c r="C498" i="5"/>
  <c r="D498" i="5" s="1"/>
  <c r="F497" i="5"/>
  <c r="G497" i="5" s="1"/>
  <c r="C497" i="5"/>
  <c r="D497" i="5" s="1"/>
  <c r="F496" i="5"/>
  <c r="G496" i="5" s="1"/>
  <c r="C496" i="5"/>
  <c r="D496" i="5" s="1"/>
  <c r="F495" i="5"/>
  <c r="G495" i="5" s="1"/>
  <c r="C495" i="5"/>
  <c r="D495" i="5" s="1"/>
  <c r="F494" i="5"/>
  <c r="G494" i="5" s="1"/>
  <c r="C494" i="5"/>
  <c r="D494" i="5" s="1"/>
  <c r="F493" i="5"/>
  <c r="G493" i="5" s="1"/>
  <c r="C493" i="5"/>
  <c r="D493" i="5" s="1"/>
  <c r="F492" i="5"/>
  <c r="G492" i="5" s="1"/>
  <c r="C492" i="5"/>
  <c r="D492" i="5" s="1"/>
  <c r="F491" i="5"/>
  <c r="G491" i="5" s="1"/>
  <c r="C491" i="5"/>
  <c r="D491" i="5" s="1"/>
  <c r="F490" i="5"/>
  <c r="G490" i="5" s="1"/>
  <c r="C490" i="5"/>
  <c r="D490" i="5" s="1"/>
  <c r="F489" i="5"/>
  <c r="G489" i="5" s="1"/>
  <c r="C489" i="5"/>
  <c r="D489" i="5" s="1"/>
  <c r="F488" i="5"/>
  <c r="G488" i="5" s="1"/>
  <c r="C488" i="5"/>
  <c r="D488" i="5" s="1"/>
  <c r="F487" i="5"/>
  <c r="G487" i="5" s="1"/>
  <c r="C487" i="5"/>
  <c r="D487" i="5" s="1"/>
  <c r="F486" i="5"/>
  <c r="G486" i="5" s="1"/>
  <c r="C486" i="5"/>
  <c r="D486" i="5" s="1"/>
  <c r="F485" i="5"/>
  <c r="G485" i="5" s="1"/>
  <c r="C485" i="5"/>
  <c r="D485" i="5" s="1"/>
  <c r="F484" i="5"/>
  <c r="G484" i="5" s="1"/>
  <c r="C484" i="5"/>
  <c r="D484" i="5" s="1"/>
  <c r="F483" i="5"/>
  <c r="G483" i="5" s="1"/>
  <c r="C483" i="5"/>
  <c r="D483" i="5" s="1"/>
  <c r="F482" i="5"/>
  <c r="G482" i="5" s="1"/>
  <c r="C482" i="5"/>
  <c r="D482" i="5" s="1"/>
  <c r="F481" i="5"/>
  <c r="G481" i="5" s="1"/>
  <c r="C481" i="5"/>
  <c r="D481" i="5" s="1"/>
  <c r="F480" i="5"/>
  <c r="G480" i="5" s="1"/>
  <c r="C480" i="5"/>
  <c r="D480" i="5" s="1"/>
  <c r="F479" i="5"/>
  <c r="G479" i="5" s="1"/>
  <c r="C479" i="5"/>
  <c r="D479" i="5" s="1"/>
  <c r="F478" i="5"/>
  <c r="G478" i="5" s="1"/>
  <c r="C478" i="5"/>
  <c r="D478" i="5" s="1"/>
  <c r="F477" i="5"/>
  <c r="G477" i="5" s="1"/>
  <c r="C477" i="5"/>
  <c r="D477" i="5" s="1"/>
  <c r="F476" i="5"/>
  <c r="G476" i="5" s="1"/>
  <c r="C476" i="5"/>
  <c r="D476" i="5" s="1"/>
  <c r="F475" i="5"/>
  <c r="G475" i="5" s="1"/>
  <c r="C475" i="5"/>
  <c r="D475" i="5" s="1"/>
  <c r="F474" i="5"/>
  <c r="G474" i="5" s="1"/>
  <c r="C474" i="5"/>
  <c r="D474" i="5" s="1"/>
  <c r="F473" i="5"/>
  <c r="G473" i="5" s="1"/>
  <c r="C473" i="5"/>
  <c r="D473" i="5" s="1"/>
  <c r="F472" i="5"/>
  <c r="G472" i="5" s="1"/>
  <c r="C472" i="5"/>
  <c r="D472" i="5" s="1"/>
  <c r="F471" i="5"/>
  <c r="G471" i="5" s="1"/>
  <c r="C471" i="5"/>
  <c r="D471" i="5" s="1"/>
  <c r="F470" i="5"/>
  <c r="G470" i="5" s="1"/>
  <c r="C470" i="5"/>
  <c r="D470" i="5" s="1"/>
  <c r="F469" i="5"/>
  <c r="G469" i="5" s="1"/>
  <c r="C469" i="5"/>
  <c r="D469" i="5" s="1"/>
  <c r="F468" i="5"/>
  <c r="G468" i="5" s="1"/>
  <c r="C468" i="5"/>
  <c r="D468" i="5" s="1"/>
  <c r="F467" i="5"/>
  <c r="G467" i="5" s="1"/>
  <c r="C467" i="5"/>
  <c r="D467" i="5" s="1"/>
  <c r="F466" i="5"/>
  <c r="G466" i="5" s="1"/>
  <c r="C466" i="5"/>
  <c r="D466" i="5" s="1"/>
  <c r="F465" i="5"/>
  <c r="G465" i="5" s="1"/>
  <c r="C465" i="5"/>
  <c r="D465" i="5" s="1"/>
  <c r="F464" i="5"/>
  <c r="G464" i="5" s="1"/>
  <c r="C464" i="5"/>
  <c r="D464" i="5" s="1"/>
  <c r="F463" i="5"/>
  <c r="G463" i="5" s="1"/>
  <c r="C463" i="5"/>
  <c r="D463" i="5" s="1"/>
  <c r="F462" i="5"/>
  <c r="G462" i="5" s="1"/>
  <c r="C462" i="5"/>
  <c r="D462" i="5" s="1"/>
  <c r="F461" i="5"/>
  <c r="G461" i="5" s="1"/>
  <c r="C461" i="5"/>
  <c r="D461" i="5" s="1"/>
  <c r="F460" i="5"/>
  <c r="G460" i="5" s="1"/>
  <c r="C460" i="5"/>
  <c r="D460" i="5" s="1"/>
  <c r="F459" i="5"/>
  <c r="G459" i="5" s="1"/>
  <c r="C459" i="5"/>
  <c r="D459" i="5" s="1"/>
  <c r="F458" i="5"/>
  <c r="G458" i="5" s="1"/>
  <c r="C458" i="5"/>
  <c r="D458" i="5" s="1"/>
  <c r="F457" i="5"/>
  <c r="G457" i="5" s="1"/>
  <c r="C457" i="5"/>
  <c r="D457" i="5" s="1"/>
  <c r="F456" i="5"/>
  <c r="G456" i="5" s="1"/>
  <c r="C456" i="5"/>
  <c r="D456" i="5" s="1"/>
  <c r="F455" i="5"/>
  <c r="G455" i="5" s="1"/>
  <c r="C455" i="5"/>
  <c r="D455" i="5" s="1"/>
  <c r="F454" i="5"/>
  <c r="G454" i="5" s="1"/>
  <c r="C454" i="5"/>
  <c r="D454" i="5" s="1"/>
  <c r="F453" i="5"/>
  <c r="G453" i="5" s="1"/>
  <c r="C453" i="5"/>
  <c r="D453" i="5" s="1"/>
  <c r="F452" i="5"/>
  <c r="G452" i="5" s="1"/>
  <c r="C452" i="5"/>
  <c r="D452" i="5" s="1"/>
  <c r="F451" i="5"/>
  <c r="G451" i="5" s="1"/>
  <c r="C451" i="5"/>
  <c r="D451" i="5" s="1"/>
  <c r="F450" i="5"/>
  <c r="G450" i="5" s="1"/>
  <c r="C450" i="5"/>
  <c r="D450" i="5" s="1"/>
  <c r="F449" i="5"/>
  <c r="G449" i="5" s="1"/>
  <c r="C449" i="5"/>
  <c r="D449" i="5" s="1"/>
  <c r="F448" i="5"/>
  <c r="G448" i="5" s="1"/>
  <c r="C448" i="5"/>
  <c r="D448" i="5" s="1"/>
  <c r="F447" i="5"/>
  <c r="G447" i="5" s="1"/>
  <c r="C447" i="5"/>
  <c r="D447" i="5" s="1"/>
  <c r="F446" i="5"/>
  <c r="G446" i="5" s="1"/>
  <c r="C446" i="5"/>
  <c r="D446" i="5" s="1"/>
  <c r="F445" i="5"/>
  <c r="G445" i="5" s="1"/>
  <c r="C445" i="5"/>
  <c r="D445" i="5" s="1"/>
  <c r="F444" i="5"/>
  <c r="G444" i="5" s="1"/>
  <c r="C444" i="5"/>
  <c r="D444" i="5" s="1"/>
  <c r="F443" i="5"/>
  <c r="G443" i="5" s="1"/>
  <c r="C443" i="5"/>
  <c r="D443" i="5" s="1"/>
  <c r="F442" i="5"/>
  <c r="G442" i="5" s="1"/>
  <c r="C442" i="5"/>
  <c r="D442" i="5" s="1"/>
  <c r="F441" i="5"/>
  <c r="G441" i="5" s="1"/>
  <c r="C441" i="5"/>
  <c r="D441" i="5" s="1"/>
  <c r="F440" i="5"/>
  <c r="G440" i="5" s="1"/>
  <c r="C440" i="5"/>
  <c r="D440" i="5" s="1"/>
  <c r="F439" i="5"/>
  <c r="G439" i="5" s="1"/>
  <c r="C439" i="5"/>
  <c r="D439" i="5" s="1"/>
  <c r="F438" i="5"/>
  <c r="G438" i="5" s="1"/>
  <c r="C438" i="5"/>
  <c r="D438" i="5" s="1"/>
  <c r="F437" i="5"/>
  <c r="G437" i="5" s="1"/>
  <c r="C437" i="5"/>
  <c r="D437" i="5" s="1"/>
  <c r="F436" i="5"/>
  <c r="G436" i="5" s="1"/>
  <c r="C436" i="5"/>
  <c r="D436" i="5" s="1"/>
  <c r="F435" i="5"/>
  <c r="G435" i="5" s="1"/>
  <c r="C435" i="5"/>
  <c r="D435" i="5" s="1"/>
  <c r="F434" i="5"/>
  <c r="G434" i="5" s="1"/>
  <c r="C434" i="5"/>
  <c r="D434" i="5" s="1"/>
  <c r="F433" i="5"/>
  <c r="G433" i="5" s="1"/>
  <c r="C433" i="5"/>
  <c r="D433" i="5" s="1"/>
  <c r="F432" i="5"/>
  <c r="G432" i="5" s="1"/>
  <c r="C432" i="5"/>
  <c r="D432" i="5" s="1"/>
  <c r="F431" i="5"/>
  <c r="G431" i="5" s="1"/>
  <c r="C431" i="5"/>
  <c r="D431" i="5" s="1"/>
  <c r="F430" i="5"/>
  <c r="G430" i="5" s="1"/>
  <c r="C430" i="5"/>
  <c r="D430" i="5" s="1"/>
  <c r="F429" i="5"/>
  <c r="G429" i="5" s="1"/>
  <c r="C429" i="5"/>
  <c r="D429" i="5" s="1"/>
  <c r="F428" i="5"/>
  <c r="G428" i="5" s="1"/>
  <c r="C428" i="5"/>
  <c r="D428" i="5" s="1"/>
  <c r="F427" i="5"/>
  <c r="G427" i="5" s="1"/>
  <c r="C427" i="5"/>
  <c r="D427" i="5" s="1"/>
  <c r="F426" i="5"/>
  <c r="G426" i="5" s="1"/>
  <c r="C426" i="5"/>
  <c r="D426" i="5" s="1"/>
  <c r="F425" i="5"/>
  <c r="G425" i="5" s="1"/>
  <c r="C425" i="5"/>
  <c r="D425" i="5" s="1"/>
  <c r="F424" i="5"/>
  <c r="G424" i="5" s="1"/>
  <c r="C424" i="5"/>
  <c r="D424" i="5" s="1"/>
  <c r="F423" i="5"/>
  <c r="G423" i="5" s="1"/>
  <c r="C423" i="5"/>
  <c r="D423" i="5" s="1"/>
  <c r="F422" i="5"/>
  <c r="G422" i="5" s="1"/>
  <c r="C422" i="5"/>
  <c r="D422" i="5" s="1"/>
  <c r="F421" i="5"/>
  <c r="G421" i="5" s="1"/>
  <c r="C421" i="5"/>
  <c r="D421" i="5" s="1"/>
  <c r="F420" i="5"/>
  <c r="G420" i="5" s="1"/>
  <c r="C420" i="5"/>
  <c r="D420" i="5" s="1"/>
  <c r="F419" i="5"/>
  <c r="G419" i="5" s="1"/>
  <c r="C419" i="5"/>
  <c r="D419" i="5" s="1"/>
  <c r="F418" i="5"/>
  <c r="G418" i="5" s="1"/>
  <c r="C418" i="5"/>
  <c r="D418" i="5" s="1"/>
  <c r="F417" i="5"/>
  <c r="G417" i="5" s="1"/>
  <c r="C417" i="5"/>
  <c r="D417" i="5" s="1"/>
  <c r="F416" i="5"/>
  <c r="G416" i="5" s="1"/>
  <c r="C416" i="5"/>
  <c r="D416" i="5" s="1"/>
  <c r="F415" i="5"/>
  <c r="G415" i="5" s="1"/>
  <c r="C415" i="5"/>
  <c r="D415" i="5" s="1"/>
  <c r="F414" i="5"/>
  <c r="G414" i="5" s="1"/>
  <c r="C414" i="5"/>
  <c r="D414" i="5" s="1"/>
  <c r="F413" i="5"/>
  <c r="G413" i="5" s="1"/>
  <c r="C413" i="5"/>
  <c r="D413" i="5" s="1"/>
  <c r="F412" i="5"/>
  <c r="G412" i="5" s="1"/>
  <c r="C412" i="5"/>
  <c r="D412" i="5" s="1"/>
  <c r="F411" i="5"/>
  <c r="G411" i="5" s="1"/>
  <c r="C411" i="5"/>
  <c r="D411" i="5" s="1"/>
  <c r="F410" i="5"/>
  <c r="G410" i="5" s="1"/>
  <c r="C410" i="5"/>
  <c r="D410" i="5" s="1"/>
  <c r="F409" i="5"/>
  <c r="G409" i="5" s="1"/>
  <c r="C409" i="5"/>
  <c r="D409" i="5" s="1"/>
  <c r="F408" i="5"/>
  <c r="G408" i="5" s="1"/>
  <c r="C408" i="5"/>
  <c r="D408" i="5" s="1"/>
  <c r="F407" i="5"/>
  <c r="G407" i="5" s="1"/>
  <c r="C407" i="5"/>
  <c r="D407" i="5" s="1"/>
  <c r="F406" i="5"/>
  <c r="G406" i="5" s="1"/>
  <c r="C406" i="5"/>
  <c r="D406" i="5" s="1"/>
  <c r="F405" i="5"/>
  <c r="G405" i="5" s="1"/>
  <c r="C405" i="5"/>
  <c r="D405" i="5" s="1"/>
  <c r="F404" i="5"/>
  <c r="G404" i="5" s="1"/>
  <c r="C404" i="5"/>
  <c r="D404" i="5" s="1"/>
  <c r="F403" i="5"/>
  <c r="G403" i="5" s="1"/>
  <c r="C403" i="5"/>
  <c r="D403" i="5" s="1"/>
  <c r="F402" i="5"/>
  <c r="G402" i="5" s="1"/>
  <c r="C402" i="5"/>
  <c r="D402" i="5" s="1"/>
  <c r="F401" i="5"/>
  <c r="G401" i="5" s="1"/>
  <c r="C401" i="5"/>
  <c r="D401" i="5" s="1"/>
  <c r="F400" i="5"/>
  <c r="G400" i="5" s="1"/>
  <c r="C400" i="5"/>
  <c r="D400" i="5" s="1"/>
  <c r="F399" i="5"/>
  <c r="G399" i="5" s="1"/>
  <c r="C399" i="5"/>
  <c r="D399" i="5" s="1"/>
  <c r="F398" i="5"/>
  <c r="G398" i="5" s="1"/>
  <c r="C398" i="5"/>
  <c r="D398" i="5" s="1"/>
  <c r="F397" i="5"/>
  <c r="G397" i="5" s="1"/>
  <c r="C397" i="5"/>
  <c r="D397" i="5" s="1"/>
  <c r="F396" i="5"/>
  <c r="G396" i="5" s="1"/>
  <c r="C396" i="5"/>
  <c r="D396" i="5" s="1"/>
  <c r="F395" i="5"/>
  <c r="G395" i="5" s="1"/>
  <c r="C395" i="5"/>
  <c r="D395" i="5" s="1"/>
  <c r="F394" i="5"/>
  <c r="G394" i="5" s="1"/>
  <c r="C394" i="5"/>
  <c r="D394" i="5" s="1"/>
  <c r="F393" i="5"/>
  <c r="G393" i="5" s="1"/>
  <c r="C393" i="5"/>
  <c r="D393" i="5" s="1"/>
  <c r="F392" i="5"/>
  <c r="G392" i="5" s="1"/>
  <c r="C392" i="5"/>
  <c r="D392" i="5" s="1"/>
  <c r="F391" i="5"/>
  <c r="G391" i="5" s="1"/>
  <c r="C391" i="5"/>
  <c r="D391" i="5" s="1"/>
  <c r="F390" i="5"/>
  <c r="G390" i="5" s="1"/>
  <c r="C390" i="5"/>
  <c r="D390" i="5" s="1"/>
  <c r="F389" i="5"/>
  <c r="G389" i="5" s="1"/>
  <c r="C389" i="5"/>
  <c r="D389" i="5" s="1"/>
  <c r="F388" i="5"/>
  <c r="G388" i="5" s="1"/>
  <c r="C388" i="5"/>
  <c r="D388" i="5" s="1"/>
  <c r="F387" i="5"/>
  <c r="G387" i="5" s="1"/>
  <c r="C387" i="5"/>
  <c r="D387" i="5" s="1"/>
  <c r="F386" i="5"/>
  <c r="G386" i="5" s="1"/>
  <c r="C386" i="5"/>
  <c r="D386" i="5" s="1"/>
  <c r="F385" i="5"/>
  <c r="G385" i="5" s="1"/>
  <c r="C385" i="5"/>
  <c r="D385" i="5" s="1"/>
  <c r="F384" i="5"/>
  <c r="G384" i="5" s="1"/>
  <c r="C384" i="5"/>
  <c r="D384" i="5" s="1"/>
  <c r="F383" i="5"/>
  <c r="G383" i="5" s="1"/>
  <c r="C383" i="5"/>
  <c r="D383" i="5" s="1"/>
  <c r="F382" i="5"/>
  <c r="G382" i="5" s="1"/>
  <c r="C382" i="5"/>
  <c r="D382" i="5" s="1"/>
  <c r="F381" i="5"/>
  <c r="G381" i="5" s="1"/>
  <c r="C381" i="5"/>
  <c r="D381" i="5" s="1"/>
  <c r="F380" i="5"/>
  <c r="G380" i="5" s="1"/>
  <c r="C380" i="5"/>
  <c r="D380" i="5" s="1"/>
  <c r="F379" i="5"/>
  <c r="G379" i="5" s="1"/>
  <c r="C379" i="5"/>
  <c r="D379" i="5" s="1"/>
  <c r="F378" i="5"/>
  <c r="G378" i="5" s="1"/>
  <c r="C378" i="5"/>
  <c r="D378" i="5" s="1"/>
  <c r="F377" i="5"/>
  <c r="G377" i="5" s="1"/>
  <c r="C377" i="5"/>
  <c r="D377" i="5" s="1"/>
  <c r="F376" i="5"/>
  <c r="G376" i="5" s="1"/>
  <c r="C376" i="5"/>
  <c r="D376" i="5" s="1"/>
  <c r="F375" i="5"/>
  <c r="G375" i="5" s="1"/>
  <c r="C375" i="5"/>
  <c r="D375" i="5" s="1"/>
  <c r="F374" i="5"/>
  <c r="G374" i="5" s="1"/>
  <c r="C374" i="5"/>
  <c r="D374" i="5" s="1"/>
  <c r="F373" i="5"/>
  <c r="G373" i="5" s="1"/>
  <c r="C373" i="5"/>
  <c r="D373" i="5" s="1"/>
  <c r="F372" i="5"/>
  <c r="G372" i="5" s="1"/>
  <c r="C372" i="5"/>
  <c r="D372" i="5" s="1"/>
  <c r="F371" i="5"/>
  <c r="G371" i="5" s="1"/>
  <c r="C371" i="5"/>
  <c r="D371" i="5" s="1"/>
  <c r="F370" i="5"/>
  <c r="G370" i="5" s="1"/>
  <c r="C370" i="5"/>
  <c r="D370" i="5" s="1"/>
  <c r="F369" i="5"/>
  <c r="G369" i="5" s="1"/>
  <c r="C369" i="5"/>
  <c r="D369" i="5" s="1"/>
  <c r="F368" i="5"/>
  <c r="G368" i="5" s="1"/>
  <c r="C368" i="5"/>
  <c r="D368" i="5" s="1"/>
  <c r="F367" i="5"/>
  <c r="G367" i="5" s="1"/>
  <c r="C367" i="5"/>
  <c r="D367" i="5" s="1"/>
  <c r="F366" i="5"/>
  <c r="G366" i="5" s="1"/>
  <c r="C366" i="5"/>
  <c r="D366" i="5" s="1"/>
  <c r="F365" i="5"/>
  <c r="G365" i="5" s="1"/>
  <c r="C365" i="5"/>
  <c r="D365" i="5" s="1"/>
  <c r="F364" i="5"/>
  <c r="G364" i="5" s="1"/>
  <c r="C364" i="5"/>
  <c r="D364" i="5" s="1"/>
  <c r="F363" i="5"/>
  <c r="G363" i="5" s="1"/>
  <c r="C363" i="5"/>
  <c r="D363" i="5" s="1"/>
  <c r="F362" i="5"/>
  <c r="G362" i="5" s="1"/>
  <c r="C362" i="5"/>
  <c r="D362" i="5" s="1"/>
  <c r="F361" i="5"/>
  <c r="G361" i="5" s="1"/>
  <c r="C361" i="5"/>
  <c r="D361" i="5" s="1"/>
  <c r="F360" i="5"/>
  <c r="G360" i="5" s="1"/>
  <c r="C360" i="5"/>
  <c r="D360" i="5" s="1"/>
  <c r="F359" i="5"/>
  <c r="G359" i="5" s="1"/>
  <c r="C359" i="5"/>
  <c r="D359" i="5" s="1"/>
  <c r="F358" i="5"/>
  <c r="G358" i="5" s="1"/>
  <c r="C358" i="5"/>
  <c r="D358" i="5" s="1"/>
  <c r="F357" i="5"/>
  <c r="G357" i="5" s="1"/>
  <c r="C357" i="5"/>
  <c r="D357" i="5" s="1"/>
  <c r="F356" i="5"/>
  <c r="G356" i="5" s="1"/>
  <c r="C356" i="5"/>
  <c r="D356" i="5" s="1"/>
  <c r="F355" i="5"/>
  <c r="G355" i="5" s="1"/>
  <c r="C355" i="5"/>
  <c r="D355" i="5" s="1"/>
  <c r="F354" i="5"/>
  <c r="G354" i="5" s="1"/>
  <c r="C354" i="5"/>
  <c r="D354" i="5" s="1"/>
  <c r="F353" i="5"/>
  <c r="G353" i="5" s="1"/>
  <c r="C353" i="5"/>
  <c r="D353" i="5" s="1"/>
  <c r="F352" i="5"/>
  <c r="G352" i="5" s="1"/>
  <c r="C352" i="5"/>
  <c r="D352" i="5" s="1"/>
  <c r="F351" i="5"/>
  <c r="G351" i="5" s="1"/>
  <c r="C351" i="5"/>
  <c r="D351" i="5" s="1"/>
  <c r="F350" i="5"/>
  <c r="G350" i="5" s="1"/>
  <c r="C350" i="5"/>
  <c r="D350" i="5" s="1"/>
  <c r="F349" i="5"/>
  <c r="G349" i="5" s="1"/>
  <c r="C349" i="5"/>
  <c r="D349" i="5" s="1"/>
  <c r="F348" i="5"/>
  <c r="G348" i="5" s="1"/>
  <c r="C348" i="5"/>
  <c r="D348" i="5" s="1"/>
  <c r="F347" i="5"/>
  <c r="G347" i="5" s="1"/>
  <c r="C347" i="5"/>
  <c r="D347" i="5" s="1"/>
  <c r="F346" i="5"/>
  <c r="G346" i="5" s="1"/>
  <c r="C346" i="5"/>
  <c r="D346" i="5" s="1"/>
  <c r="F345" i="5"/>
  <c r="G345" i="5" s="1"/>
  <c r="C345" i="5"/>
  <c r="D345" i="5" s="1"/>
  <c r="F344" i="5"/>
  <c r="G344" i="5" s="1"/>
  <c r="C344" i="5"/>
  <c r="D344" i="5" s="1"/>
  <c r="F343" i="5"/>
  <c r="G343" i="5" s="1"/>
  <c r="C343" i="5"/>
  <c r="D343" i="5" s="1"/>
  <c r="F342" i="5"/>
  <c r="G342" i="5" s="1"/>
  <c r="C342" i="5"/>
  <c r="D342" i="5" s="1"/>
  <c r="F341" i="5"/>
  <c r="G341" i="5" s="1"/>
  <c r="C341" i="5"/>
  <c r="D341" i="5" s="1"/>
  <c r="F340" i="5"/>
  <c r="G340" i="5" s="1"/>
  <c r="C340" i="5"/>
  <c r="D340" i="5" s="1"/>
  <c r="F339" i="5"/>
  <c r="G339" i="5" s="1"/>
  <c r="C339" i="5"/>
  <c r="D339" i="5" s="1"/>
  <c r="F338" i="5"/>
  <c r="G338" i="5" s="1"/>
  <c r="C338" i="5"/>
  <c r="D338" i="5" s="1"/>
  <c r="F337" i="5"/>
  <c r="G337" i="5" s="1"/>
  <c r="C337" i="5"/>
  <c r="D337" i="5" s="1"/>
  <c r="F336" i="5"/>
  <c r="G336" i="5" s="1"/>
  <c r="C336" i="5"/>
  <c r="D336" i="5" s="1"/>
  <c r="F335" i="5"/>
  <c r="G335" i="5" s="1"/>
  <c r="C335" i="5"/>
  <c r="D335" i="5" s="1"/>
  <c r="F334" i="5"/>
  <c r="G334" i="5" s="1"/>
  <c r="C334" i="5"/>
  <c r="D334" i="5" s="1"/>
  <c r="F333" i="5"/>
  <c r="G333" i="5" s="1"/>
  <c r="C333" i="5"/>
  <c r="D333" i="5" s="1"/>
  <c r="F332" i="5"/>
  <c r="G332" i="5" s="1"/>
  <c r="C332" i="5"/>
  <c r="D332" i="5" s="1"/>
  <c r="F331" i="5"/>
  <c r="G331" i="5" s="1"/>
  <c r="C331" i="5"/>
  <c r="D331" i="5" s="1"/>
  <c r="F330" i="5"/>
  <c r="G330" i="5" s="1"/>
  <c r="C330" i="5"/>
  <c r="D330" i="5" s="1"/>
  <c r="F329" i="5"/>
  <c r="G329" i="5" s="1"/>
  <c r="C329" i="5"/>
  <c r="D329" i="5" s="1"/>
  <c r="F328" i="5"/>
  <c r="G328" i="5" s="1"/>
  <c r="C328" i="5"/>
  <c r="D328" i="5" s="1"/>
  <c r="F327" i="5"/>
  <c r="G327" i="5" s="1"/>
  <c r="C327" i="5"/>
  <c r="D327" i="5" s="1"/>
  <c r="F326" i="5"/>
  <c r="G326" i="5" s="1"/>
  <c r="C326" i="5"/>
  <c r="D326" i="5" s="1"/>
  <c r="F325" i="5"/>
  <c r="G325" i="5" s="1"/>
  <c r="C325" i="5"/>
  <c r="D325" i="5" s="1"/>
  <c r="F324" i="5"/>
  <c r="G324" i="5" s="1"/>
  <c r="C324" i="5"/>
  <c r="D324" i="5" s="1"/>
  <c r="F323" i="5"/>
  <c r="G323" i="5" s="1"/>
  <c r="C323" i="5"/>
  <c r="D323" i="5" s="1"/>
  <c r="F322" i="5"/>
  <c r="G322" i="5" s="1"/>
  <c r="C322" i="5"/>
  <c r="D322" i="5" s="1"/>
  <c r="F321" i="5"/>
  <c r="G321" i="5" s="1"/>
  <c r="C321" i="5"/>
  <c r="D321" i="5" s="1"/>
  <c r="F320" i="5"/>
  <c r="G320" i="5" s="1"/>
  <c r="C320" i="5"/>
  <c r="D320" i="5" s="1"/>
  <c r="F319" i="5"/>
  <c r="G319" i="5" s="1"/>
  <c r="C319" i="5"/>
  <c r="D319" i="5" s="1"/>
  <c r="F318" i="5"/>
  <c r="G318" i="5" s="1"/>
  <c r="C318" i="5"/>
  <c r="D318" i="5" s="1"/>
  <c r="F317" i="5"/>
  <c r="G317" i="5" s="1"/>
  <c r="C317" i="5"/>
  <c r="D317" i="5" s="1"/>
  <c r="F316" i="5"/>
  <c r="G316" i="5" s="1"/>
  <c r="C316" i="5"/>
  <c r="D316" i="5" s="1"/>
  <c r="F315" i="5"/>
  <c r="G315" i="5" s="1"/>
  <c r="C315" i="5"/>
  <c r="D315" i="5" s="1"/>
  <c r="F314" i="5"/>
  <c r="G314" i="5" s="1"/>
  <c r="C314" i="5"/>
  <c r="D314" i="5" s="1"/>
  <c r="F313" i="5"/>
  <c r="G313" i="5" s="1"/>
  <c r="C313" i="5"/>
  <c r="D313" i="5" s="1"/>
  <c r="F312" i="5"/>
  <c r="G312" i="5" s="1"/>
  <c r="C312" i="5"/>
  <c r="D312" i="5" s="1"/>
  <c r="F311" i="5"/>
  <c r="G311" i="5" s="1"/>
  <c r="C311" i="5"/>
  <c r="D311" i="5" s="1"/>
  <c r="F310" i="5"/>
  <c r="G310" i="5" s="1"/>
  <c r="C310" i="5"/>
  <c r="D310" i="5" s="1"/>
  <c r="F309" i="5"/>
  <c r="G309" i="5" s="1"/>
  <c r="C309" i="5"/>
  <c r="D309" i="5" s="1"/>
  <c r="F308" i="5"/>
  <c r="G308" i="5" s="1"/>
  <c r="C308" i="5"/>
  <c r="D308" i="5" s="1"/>
  <c r="F307" i="5"/>
  <c r="G307" i="5" s="1"/>
  <c r="C307" i="5"/>
  <c r="D307" i="5" s="1"/>
  <c r="F306" i="5"/>
  <c r="G306" i="5" s="1"/>
  <c r="C306" i="5"/>
  <c r="D306" i="5" s="1"/>
  <c r="F305" i="5"/>
  <c r="G305" i="5" s="1"/>
  <c r="C305" i="5"/>
  <c r="D305" i="5" s="1"/>
  <c r="F304" i="5"/>
  <c r="G304" i="5" s="1"/>
  <c r="C304" i="5"/>
  <c r="D304" i="5" s="1"/>
  <c r="F303" i="5"/>
  <c r="G303" i="5" s="1"/>
  <c r="C303" i="5"/>
  <c r="D303" i="5" s="1"/>
  <c r="F302" i="5"/>
  <c r="G302" i="5" s="1"/>
  <c r="C302" i="5"/>
  <c r="D302" i="5" s="1"/>
  <c r="F301" i="5"/>
  <c r="G301" i="5" s="1"/>
  <c r="C301" i="5"/>
  <c r="D301" i="5" s="1"/>
  <c r="F300" i="5"/>
  <c r="G300" i="5" s="1"/>
  <c r="C300" i="5"/>
  <c r="D300" i="5" s="1"/>
  <c r="F299" i="5"/>
  <c r="G299" i="5" s="1"/>
  <c r="C299" i="5"/>
  <c r="D299" i="5" s="1"/>
  <c r="F298" i="5"/>
  <c r="G298" i="5" s="1"/>
  <c r="C298" i="5"/>
  <c r="D298" i="5" s="1"/>
  <c r="F297" i="5"/>
  <c r="G297" i="5" s="1"/>
  <c r="C297" i="5"/>
  <c r="D297" i="5" s="1"/>
  <c r="F296" i="5"/>
  <c r="G296" i="5" s="1"/>
  <c r="C296" i="5"/>
  <c r="D296" i="5" s="1"/>
  <c r="F295" i="5"/>
  <c r="G295" i="5" s="1"/>
  <c r="C295" i="5"/>
  <c r="D295" i="5" s="1"/>
  <c r="F294" i="5"/>
  <c r="G294" i="5" s="1"/>
  <c r="C294" i="5"/>
  <c r="D294" i="5" s="1"/>
  <c r="F293" i="5"/>
  <c r="G293" i="5" s="1"/>
  <c r="C293" i="5"/>
  <c r="D293" i="5" s="1"/>
  <c r="F292" i="5"/>
  <c r="G292" i="5" s="1"/>
  <c r="C292" i="5"/>
  <c r="D292" i="5" s="1"/>
  <c r="F291" i="5"/>
  <c r="G291" i="5" s="1"/>
  <c r="C291" i="5"/>
  <c r="D291" i="5" s="1"/>
  <c r="F290" i="5"/>
  <c r="G290" i="5" s="1"/>
  <c r="C290" i="5"/>
  <c r="D290" i="5" s="1"/>
  <c r="F289" i="5"/>
  <c r="G289" i="5" s="1"/>
  <c r="C289" i="5"/>
  <c r="D289" i="5" s="1"/>
  <c r="F288" i="5"/>
  <c r="G288" i="5" s="1"/>
  <c r="C288" i="5"/>
  <c r="D288" i="5" s="1"/>
  <c r="F287" i="5"/>
  <c r="G287" i="5" s="1"/>
  <c r="C287" i="5"/>
  <c r="D287" i="5" s="1"/>
  <c r="F286" i="5"/>
  <c r="G286" i="5" s="1"/>
  <c r="C286" i="5"/>
  <c r="D286" i="5" s="1"/>
  <c r="F285" i="5"/>
  <c r="G285" i="5" s="1"/>
  <c r="C285" i="5"/>
  <c r="D285" i="5" s="1"/>
  <c r="F284" i="5"/>
  <c r="G284" i="5" s="1"/>
  <c r="C284" i="5"/>
  <c r="D284" i="5" s="1"/>
  <c r="F283" i="5"/>
  <c r="G283" i="5" s="1"/>
  <c r="C283" i="5"/>
  <c r="D283" i="5" s="1"/>
  <c r="F282" i="5"/>
  <c r="G282" i="5" s="1"/>
  <c r="C282" i="5"/>
  <c r="D282" i="5" s="1"/>
  <c r="F281" i="5"/>
  <c r="G281" i="5" s="1"/>
  <c r="C281" i="5"/>
  <c r="D281" i="5" s="1"/>
  <c r="F280" i="5"/>
  <c r="G280" i="5" s="1"/>
  <c r="C280" i="5"/>
  <c r="D280" i="5" s="1"/>
  <c r="F279" i="5"/>
  <c r="G279" i="5" s="1"/>
  <c r="C279" i="5"/>
  <c r="D279" i="5" s="1"/>
  <c r="F278" i="5"/>
  <c r="G278" i="5" s="1"/>
  <c r="C278" i="5"/>
  <c r="D278" i="5" s="1"/>
  <c r="F277" i="5"/>
  <c r="G277" i="5" s="1"/>
  <c r="C277" i="5"/>
  <c r="D277" i="5" s="1"/>
  <c r="F276" i="5"/>
  <c r="G276" i="5" s="1"/>
  <c r="C276" i="5"/>
  <c r="D276" i="5" s="1"/>
  <c r="F275" i="5"/>
  <c r="G275" i="5" s="1"/>
  <c r="C275" i="5"/>
  <c r="D275" i="5" s="1"/>
  <c r="F274" i="5"/>
  <c r="G274" i="5" s="1"/>
  <c r="C274" i="5"/>
  <c r="D274" i="5" s="1"/>
  <c r="F273" i="5"/>
  <c r="G273" i="5" s="1"/>
  <c r="C273" i="5"/>
  <c r="D273" i="5" s="1"/>
  <c r="F272" i="5"/>
  <c r="G272" i="5" s="1"/>
  <c r="C272" i="5"/>
  <c r="D272" i="5" s="1"/>
  <c r="F271" i="5"/>
  <c r="G271" i="5" s="1"/>
  <c r="C271" i="5"/>
  <c r="D271" i="5" s="1"/>
  <c r="F270" i="5"/>
  <c r="G270" i="5" s="1"/>
  <c r="C270" i="5"/>
  <c r="D270" i="5" s="1"/>
  <c r="F269" i="5"/>
  <c r="G269" i="5" s="1"/>
  <c r="C269" i="5"/>
  <c r="D269" i="5" s="1"/>
  <c r="F268" i="5"/>
  <c r="G268" i="5" s="1"/>
  <c r="C268" i="5"/>
  <c r="D268" i="5" s="1"/>
  <c r="F267" i="5"/>
  <c r="G267" i="5" s="1"/>
  <c r="C267" i="5"/>
  <c r="D267" i="5" s="1"/>
  <c r="F266" i="5"/>
  <c r="G266" i="5" s="1"/>
  <c r="C266" i="5"/>
  <c r="D266" i="5" s="1"/>
  <c r="F265" i="5"/>
  <c r="G265" i="5" s="1"/>
  <c r="C265" i="5"/>
  <c r="D265" i="5" s="1"/>
  <c r="F264" i="5"/>
  <c r="G264" i="5" s="1"/>
  <c r="C264" i="5"/>
  <c r="D264" i="5" s="1"/>
  <c r="F263" i="5"/>
  <c r="G263" i="5" s="1"/>
  <c r="C263" i="5"/>
  <c r="D263" i="5" s="1"/>
  <c r="F262" i="5"/>
  <c r="G262" i="5" s="1"/>
  <c r="C262" i="5"/>
  <c r="D262" i="5" s="1"/>
  <c r="F261" i="5"/>
  <c r="G261" i="5" s="1"/>
  <c r="C261" i="5"/>
  <c r="D261" i="5" s="1"/>
  <c r="F260" i="5"/>
  <c r="G260" i="5" s="1"/>
  <c r="C260" i="5"/>
  <c r="D260" i="5" s="1"/>
  <c r="F259" i="5"/>
  <c r="G259" i="5" s="1"/>
  <c r="C259" i="5"/>
  <c r="D259" i="5" s="1"/>
  <c r="F258" i="5"/>
  <c r="G258" i="5" s="1"/>
  <c r="C258" i="5"/>
  <c r="D258" i="5" s="1"/>
  <c r="F257" i="5"/>
  <c r="G257" i="5" s="1"/>
  <c r="C257" i="5"/>
  <c r="D257" i="5" s="1"/>
  <c r="F256" i="5"/>
  <c r="G256" i="5" s="1"/>
  <c r="C256" i="5"/>
  <c r="D256" i="5" s="1"/>
  <c r="F255" i="5"/>
  <c r="G255" i="5" s="1"/>
  <c r="C255" i="5"/>
  <c r="D255" i="5" s="1"/>
  <c r="F254" i="5"/>
  <c r="G254" i="5" s="1"/>
  <c r="C254" i="5"/>
  <c r="D254" i="5" s="1"/>
  <c r="F253" i="5"/>
  <c r="G253" i="5" s="1"/>
  <c r="C253" i="5"/>
  <c r="D253" i="5" s="1"/>
  <c r="F252" i="5"/>
  <c r="G252" i="5" s="1"/>
  <c r="C252" i="5"/>
  <c r="D252" i="5" s="1"/>
  <c r="F251" i="5"/>
  <c r="G251" i="5" s="1"/>
  <c r="C251" i="5"/>
  <c r="D251" i="5" s="1"/>
  <c r="F250" i="5"/>
  <c r="G250" i="5" s="1"/>
  <c r="C250" i="5"/>
  <c r="D250" i="5" s="1"/>
  <c r="F249" i="5"/>
  <c r="G249" i="5" s="1"/>
  <c r="C249" i="5"/>
  <c r="D249" i="5" s="1"/>
  <c r="F248" i="5"/>
  <c r="G248" i="5" s="1"/>
  <c r="C248" i="5"/>
  <c r="D248" i="5" s="1"/>
  <c r="F247" i="5"/>
  <c r="G247" i="5" s="1"/>
  <c r="C247" i="5"/>
  <c r="D247" i="5" s="1"/>
  <c r="F246" i="5"/>
  <c r="G246" i="5" s="1"/>
  <c r="C246" i="5"/>
  <c r="D246" i="5" s="1"/>
  <c r="F245" i="5"/>
  <c r="G245" i="5" s="1"/>
  <c r="C245" i="5"/>
  <c r="D245" i="5" s="1"/>
  <c r="F244" i="5"/>
  <c r="G244" i="5" s="1"/>
  <c r="C244" i="5"/>
  <c r="D244" i="5" s="1"/>
  <c r="F243" i="5"/>
  <c r="G243" i="5" s="1"/>
  <c r="C243" i="5"/>
  <c r="D243" i="5" s="1"/>
  <c r="F242" i="5"/>
  <c r="G242" i="5" s="1"/>
  <c r="C242" i="5"/>
  <c r="D242" i="5" s="1"/>
  <c r="F241" i="5"/>
  <c r="G241" i="5" s="1"/>
  <c r="C241" i="5"/>
  <c r="D241" i="5" s="1"/>
  <c r="F240" i="5"/>
  <c r="G240" i="5" s="1"/>
  <c r="C240" i="5"/>
  <c r="D240" i="5" s="1"/>
  <c r="F239" i="5"/>
  <c r="G239" i="5" s="1"/>
  <c r="C239" i="5"/>
  <c r="D239" i="5" s="1"/>
  <c r="F238" i="5"/>
  <c r="G238" i="5" s="1"/>
  <c r="C238" i="5"/>
  <c r="D238" i="5" s="1"/>
  <c r="F237" i="5"/>
  <c r="G237" i="5" s="1"/>
  <c r="C237" i="5"/>
  <c r="D237" i="5" s="1"/>
  <c r="F236" i="5"/>
  <c r="G236" i="5" s="1"/>
  <c r="C236" i="5"/>
  <c r="D236" i="5" s="1"/>
  <c r="F235" i="5"/>
  <c r="G235" i="5" s="1"/>
  <c r="C235" i="5"/>
  <c r="D235" i="5" s="1"/>
  <c r="F234" i="5"/>
  <c r="G234" i="5" s="1"/>
  <c r="C234" i="5"/>
  <c r="D234" i="5" s="1"/>
  <c r="F233" i="5"/>
  <c r="G233" i="5" s="1"/>
  <c r="C233" i="5"/>
  <c r="D233" i="5" s="1"/>
  <c r="F232" i="5"/>
  <c r="G232" i="5" s="1"/>
  <c r="C232" i="5"/>
  <c r="D232" i="5" s="1"/>
  <c r="F231" i="5"/>
  <c r="G231" i="5" s="1"/>
  <c r="C231" i="5"/>
  <c r="D231" i="5" s="1"/>
  <c r="F230" i="5"/>
  <c r="G230" i="5" s="1"/>
  <c r="C230" i="5"/>
  <c r="D230" i="5" s="1"/>
  <c r="F229" i="5"/>
  <c r="G229" i="5" s="1"/>
  <c r="C229" i="5"/>
  <c r="D229" i="5" s="1"/>
  <c r="F228" i="5"/>
  <c r="G228" i="5" s="1"/>
  <c r="C228" i="5"/>
  <c r="D228" i="5" s="1"/>
  <c r="F227" i="5"/>
  <c r="G227" i="5" s="1"/>
  <c r="C227" i="5"/>
  <c r="D227" i="5" s="1"/>
  <c r="F226" i="5"/>
  <c r="G226" i="5" s="1"/>
  <c r="C226" i="5"/>
  <c r="D226" i="5" s="1"/>
  <c r="F225" i="5"/>
  <c r="G225" i="5" s="1"/>
  <c r="C225" i="5"/>
  <c r="D225" i="5" s="1"/>
  <c r="F224" i="5"/>
  <c r="G224" i="5" s="1"/>
  <c r="C224" i="5"/>
  <c r="D224" i="5" s="1"/>
  <c r="F223" i="5"/>
  <c r="G223" i="5" s="1"/>
  <c r="C223" i="5"/>
  <c r="D223" i="5" s="1"/>
  <c r="F222" i="5"/>
  <c r="G222" i="5" s="1"/>
  <c r="C222" i="5"/>
  <c r="D222" i="5" s="1"/>
  <c r="F221" i="5"/>
  <c r="G221" i="5" s="1"/>
  <c r="C221" i="5"/>
  <c r="D221" i="5" s="1"/>
  <c r="F220" i="5"/>
  <c r="G220" i="5" s="1"/>
  <c r="C220" i="5"/>
  <c r="D220" i="5" s="1"/>
  <c r="F219" i="5"/>
  <c r="G219" i="5" s="1"/>
  <c r="C219" i="5"/>
  <c r="D219" i="5" s="1"/>
  <c r="F218" i="5"/>
  <c r="G218" i="5" s="1"/>
  <c r="C218" i="5"/>
  <c r="D218" i="5" s="1"/>
  <c r="F217" i="5"/>
  <c r="G217" i="5" s="1"/>
  <c r="C217" i="5"/>
  <c r="D217" i="5" s="1"/>
  <c r="F216" i="5"/>
  <c r="G216" i="5" s="1"/>
  <c r="C216" i="5"/>
  <c r="D216" i="5" s="1"/>
  <c r="F215" i="5"/>
  <c r="G215" i="5" s="1"/>
  <c r="C215" i="5"/>
  <c r="D215" i="5" s="1"/>
  <c r="F214" i="5"/>
  <c r="G214" i="5" s="1"/>
  <c r="C214" i="5"/>
  <c r="D214" i="5" s="1"/>
  <c r="F213" i="5"/>
  <c r="G213" i="5" s="1"/>
  <c r="C213" i="5"/>
  <c r="D213" i="5" s="1"/>
  <c r="F212" i="5"/>
  <c r="G212" i="5" s="1"/>
  <c r="C212" i="5"/>
  <c r="D212" i="5" s="1"/>
  <c r="F211" i="5"/>
  <c r="G211" i="5" s="1"/>
  <c r="C211" i="5"/>
  <c r="D211" i="5" s="1"/>
  <c r="F210" i="5"/>
  <c r="G210" i="5" s="1"/>
  <c r="C210" i="5"/>
  <c r="D210" i="5" s="1"/>
  <c r="F209" i="5"/>
  <c r="G209" i="5" s="1"/>
  <c r="C209" i="5"/>
  <c r="D209" i="5" s="1"/>
  <c r="F208" i="5"/>
  <c r="G208" i="5" s="1"/>
  <c r="C208" i="5"/>
  <c r="D208" i="5" s="1"/>
  <c r="F207" i="5"/>
  <c r="G207" i="5" s="1"/>
  <c r="C207" i="5"/>
  <c r="D207" i="5" s="1"/>
  <c r="F206" i="5"/>
  <c r="G206" i="5" s="1"/>
  <c r="C206" i="5"/>
  <c r="D206" i="5" s="1"/>
  <c r="F205" i="5"/>
  <c r="G205" i="5" s="1"/>
  <c r="C205" i="5"/>
  <c r="D205" i="5" s="1"/>
  <c r="F204" i="5"/>
  <c r="G204" i="5" s="1"/>
  <c r="C204" i="5"/>
  <c r="D204" i="5" s="1"/>
  <c r="F203" i="5"/>
  <c r="G203" i="5" s="1"/>
  <c r="C203" i="5"/>
  <c r="D203" i="5" s="1"/>
  <c r="F202" i="5"/>
  <c r="G202" i="5" s="1"/>
  <c r="C202" i="5"/>
  <c r="D202" i="5" s="1"/>
  <c r="F201" i="5"/>
  <c r="G201" i="5" s="1"/>
  <c r="C201" i="5"/>
  <c r="D201" i="5" s="1"/>
  <c r="F200" i="5"/>
  <c r="G200" i="5" s="1"/>
  <c r="C200" i="5"/>
  <c r="D200" i="5" s="1"/>
  <c r="F199" i="5"/>
  <c r="G199" i="5" s="1"/>
  <c r="C199" i="5"/>
  <c r="D199" i="5" s="1"/>
  <c r="F198" i="5"/>
  <c r="G198" i="5" s="1"/>
  <c r="C198" i="5"/>
  <c r="D198" i="5" s="1"/>
  <c r="F197" i="5"/>
  <c r="G197" i="5" s="1"/>
  <c r="C197" i="5"/>
  <c r="D197" i="5" s="1"/>
  <c r="F196" i="5"/>
  <c r="G196" i="5" s="1"/>
  <c r="C196" i="5"/>
  <c r="D196" i="5" s="1"/>
  <c r="F195" i="5"/>
  <c r="G195" i="5" s="1"/>
  <c r="C195" i="5"/>
  <c r="D195" i="5" s="1"/>
  <c r="F194" i="5"/>
  <c r="G194" i="5" s="1"/>
  <c r="C194" i="5"/>
  <c r="D194" i="5" s="1"/>
  <c r="F193" i="5"/>
  <c r="G193" i="5" s="1"/>
  <c r="C193" i="5"/>
  <c r="D193" i="5" s="1"/>
  <c r="F192" i="5"/>
  <c r="G192" i="5" s="1"/>
  <c r="C192" i="5"/>
  <c r="D192" i="5" s="1"/>
  <c r="F191" i="5"/>
  <c r="G191" i="5" s="1"/>
  <c r="C191" i="5"/>
  <c r="D191" i="5" s="1"/>
  <c r="F190" i="5"/>
  <c r="G190" i="5" s="1"/>
  <c r="C190" i="5"/>
  <c r="D190" i="5" s="1"/>
  <c r="F189" i="5"/>
  <c r="G189" i="5" s="1"/>
  <c r="C189" i="5"/>
  <c r="D189" i="5" s="1"/>
  <c r="F188" i="5"/>
  <c r="G188" i="5" s="1"/>
  <c r="C188" i="5"/>
  <c r="D188" i="5" s="1"/>
  <c r="F187" i="5"/>
  <c r="G187" i="5" s="1"/>
  <c r="C187" i="5"/>
  <c r="D187" i="5" s="1"/>
  <c r="F186" i="5"/>
  <c r="G186" i="5" s="1"/>
  <c r="C186" i="5"/>
  <c r="D186" i="5" s="1"/>
  <c r="F185" i="5"/>
  <c r="G185" i="5" s="1"/>
  <c r="C185" i="5"/>
  <c r="D185" i="5" s="1"/>
  <c r="F184" i="5"/>
  <c r="G184" i="5" s="1"/>
  <c r="C184" i="5"/>
  <c r="D184" i="5" s="1"/>
  <c r="F183" i="5"/>
  <c r="G183" i="5" s="1"/>
  <c r="C183" i="5"/>
  <c r="D183" i="5" s="1"/>
  <c r="F182" i="5"/>
  <c r="G182" i="5" s="1"/>
  <c r="C182" i="5"/>
  <c r="D182" i="5" s="1"/>
  <c r="F181" i="5"/>
  <c r="G181" i="5" s="1"/>
  <c r="C181" i="5"/>
  <c r="D181" i="5" s="1"/>
  <c r="F180" i="5"/>
  <c r="G180" i="5" s="1"/>
  <c r="C180" i="5"/>
  <c r="D180" i="5" s="1"/>
  <c r="F179" i="5"/>
  <c r="G179" i="5" s="1"/>
  <c r="C179" i="5"/>
  <c r="D179" i="5" s="1"/>
  <c r="F178" i="5"/>
  <c r="G178" i="5" s="1"/>
  <c r="C178" i="5"/>
  <c r="D178" i="5" s="1"/>
  <c r="F177" i="5"/>
  <c r="G177" i="5" s="1"/>
  <c r="C177" i="5"/>
  <c r="D177" i="5" s="1"/>
  <c r="F176" i="5"/>
  <c r="G176" i="5" s="1"/>
  <c r="C176" i="5"/>
  <c r="D176" i="5" s="1"/>
  <c r="F175" i="5"/>
  <c r="G175" i="5" s="1"/>
  <c r="C175" i="5"/>
  <c r="D175" i="5" s="1"/>
  <c r="F174" i="5"/>
  <c r="G174" i="5" s="1"/>
  <c r="C174" i="5"/>
  <c r="D174" i="5" s="1"/>
  <c r="F173" i="5"/>
  <c r="G173" i="5" s="1"/>
  <c r="C173" i="5"/>
  <c r="D173" i="5" s="1"/>
  <c r="F172" i="5"/>
  <c r="G172" i="5" s="1"/>
  <c r="C172" i="5"/>
  <c r="D172" i="5" s="1"/>
  <c r="F171" i="5"/>
  <c r="G171" i="5" s="1"/>
  <c r="C171" i="5"/>
  <c r="D171" i="5" s="1"/>
  <c r="F170" i="5"/>
  <c r="G170" i="5" s="1"/>
  <c r="C170" i="5"/>
  <c r="D170" i="5" s="1"/>
  <c r="F169" i="5"/>
  <c r="G169" i="5" s="1"/>
  <c r="C169" i="5"/>
  <c r="D169" i="5" s="1"/>
  <c r="F168" i="5"/>
  <c r="G168" i="5" s="1"/>
  <c r="C168" i="5"/>
  <c r="D168" i="5" s="1"/>
  <c r="F167" i="5"/>
  <c r="G167" i="5" s="1"/>
  <c r="C167" i="5"/>
  <c r="D167" i="5" s="1"/>
  <c r="F166" i="5"/>
  <c r="G166" i="5" s="1"/>
  <c r="C166" i="5"/>
  <c r="D166" i="5" s="1"/>
  <c r="F165" i="5"/>
  <c r="G165" i="5" s="1"/>
  <c r="C165" i="5"/>
  <c r="D165" i="5" s="1"/>
  <c r="F164" i="5"/>
  <c r="G164" i="5" s="1"/>
  <c r="C164" i="5"/>
  <c r="D164" i="5" s="1"/>
  <c r="F163" i="5"/>
  <c r="G163" i="5" s="1"/>
  <c r="C163" i="5"/>
  <c r="D163" i="5" s="1"/>
  <c r="F162" i="5"/>
  <c r="G162" i="5" s="1"/>
  <c r="C162" i="5"/>
  <c r="D162" i="5" s="1"/>
  <c r="F161" i="5"/>
  <c r="G161" i="5" s="1"/>
  <c r="C161" i="5"/>
  <c r="D161" i="5" s="1"/>
  <c r="F160" i="5"/>
  <c r="G160" i="5" s="1"/>
  <c r="C160" i="5"/>
  <c r="D160" i="5" s="1"/>
  <c r="F159" i="5"/>
  <c r="G159" i="5" s="1"/>
  <c r="C159" i="5"/>
  <c r="D159" i="5" s="1"/>
  <c r="F158" i="5"/>
  <c r="G158" i="5" s="1"/>
  <c r="C158" i="5"/>
  <c r="D158" i="5" s="1"/>
  <c r="F157" i="5"/>
  <c r="G157" i="5" s="1"/>
  <c r="C157" i="5"/>
  <c r="D157" i="5" s="1"/>
  <c r="F156" i="5"/>
  <c r="G156" i="5" s="1"/>
  <c r="C156" i="5"/>
  <c r="D156" i="5" s="1"/>
  <c r="F155" i="5"/>
  <c r="G155" i="5" s="1"/>
  <c r="C155" i="5"/>
  <c r="D155" i="5" s="1"/>
  <c r="F154" i="5"/>
  <c r="G154" i="5" s="1"/>
  <c r="C154" i="5"/>
  <c r="D154" i="5" s="1"/>
  <c r="F153" i="5"/>
  <c r="G153" i="5" s="1"/>
  <c r="C153" i="5"/>
  <c r="D153" i="5" s="1"/>
  <c r="F152" i="5"/>
  <c r="G152" i="5" s="1"/>
  <c r="C152" i="5"/>
  <c r="D152" i="5" s="1"/>
  <c r="F151" i="5"/>
  <c r="G151" i="5" s="1"/>
  <c r="C151" i="5"/>
  <c r="D151" i="5" s="1"/>
  <c r="F150" i="5"/>
  <c r="G150" i="5" s="1"/>
  <c r="C150" i="5"/>
  <c r="D150" i="5" s="1"/>
  <c r="F149" i="5"/>
  <c r="G149" i="5" s="1"/>
  <c r="C149" i="5"/>
  <c r="D149" i="5" s="1"/>
  <c r="F148" i="5"/>
  <c r="G148" i="5" s="1"/>
  <c r="C148" i="5"/>
  <c r="D148" i="5" s="1"/>
  <c r="F147" i="5"/>
  <c r="G147" i="5" s="1"/>
  <c r="C147" i="5"/>
  <c r="D147" i="5" s="1"/>
  <c r="F146" i="5"/>
  <c r="G146" i="5" s="1"/>
  <c r="C146" i="5"/>
  <c r="D146" i="5" s="1"/>
  <c r="F145" i="5"/>
  <c r="G145" i="5" s="1"/>
  <c r="C145" i="5"/>
  <c r="D145" i="5" s="1"/>
  <c r="F144" i="5"/>
  <c r="G144" i="5" s="1"/>
  <c r="C144" i="5"/>
  <c r="D144" i="5" s="1"/>
  <c r="F143" i="5"/>
  <c r="G143" i="5" s="1"/>
  <c r="C143" i="5"/>
  <c r="D143" i="5" s="1"/>
  <c r="F142" i="5"/>
  <c r="G142" i="5" s="1"/>
  <c r="C142" i="5"/>
  <c r="D142" i="5" s="1"/>
  <c r="F141" i="5"/>
  <c r="G141" i="5" s="1"/>
  <c r="C141" i="5"/>
  <c r="D141" i="5" s="1"/>
  <c r="F140" i="5"/>
  <c r="G140" i="5" s="1"/>
  <c r="C140" i="5"/>
  <c r="D140" i="5" s="1"/>
  <c r="F139" i="5"/>
  <c r="G139" i="5" s="1"/>
  <c r="C139" i="5"/>
  <c r="D139" i="5" s="1"/>
  <c r="F138" i="5"/>
  <c r="G138" i="5" s="1"/>
  <c r="C138" i="5"/>
  <c r="D138" i="5" s="1"/>
  <c r="F137" i="5"/>
  <c r="G137" i="5" s="1"/>
  <c r="C137" i="5"/>
  <c r="D137" i="5" s="1"/>
  <c r="F136" i="5"/>
  <c r="G136" i="5" s="1"/>
  <c r="C136" i="5"/>
  <c r="D136" i="5" s="1"/>
  <c r="F135" i="5"/>
  <c r="G135" i="5" s="1"/>
  <c r="C135" i="5"/>
  <c r="D135" i="5" s="1"/>
  <c r="F134" i="5"/>
  <c r="G134" i="5" s="1"/>
  <c r="C134" i="5"/>
  <c r="D134" i="5" s="1"/>
  <c r="F133" i="5"/>
  <c r="G133" i="5" s="1"/>
  <c r="C133" i="5"/>
  <c r="D133" i="5" s="1"/>
  <c r="F132" i="5"/>
  <c r="G132" i="5" s="1"/>
  <c r="C132" i="5"/>
  <c r="D132" i="5" s="1"/>
  <c r="F131" i="5"/>
  <c r="G131" i="5" s="1"/>
  <c r="C131" i="5"/>
  <c r="D131" i="5" s="1"/>
  <c r="F130" i="5"/>
  <c r="G130" i="5" s="1"/>
  <c r="C130" i="5"/>
  <c r="D130" i="5" s="1"/>
  <c r="F129" i="5"/>
  <c r="G129" i="5" s="1"/>
  <c r="C129" i="5"/>
  <c r="D129" i="5" s="1"/>
  <c r="F128" i="5"/>
  <c r="G128" i="5" s="1"/>
  <c r="C128" i="5"/>
  <c r="D128" i="5" s="1"/>
  <c r="F127" i="5"/>
  <c r="G127" i="5" s="1"/>
  <c r="C127" i="5"/>
  <c r="D127" i="5" s="1"/>
  <c r="F126" i="5"/>
  <c r="G126" i="5" s="1"/>
  <c r="C126" i="5"/>
  <c r="D126" i="5" s="1"/>
  <c r="F125" i="5"/>
  <c r="G125" i="5" s="1"/>
  <c r="C125" i="5"/>
  <c r="D125" i="5" s="1"/>
  <c r="F124" i="5"/>
  <c r="G124" i="5" s="1"/>
  <c r="C124" i="5"/>
  <c r="D124" i="5" s="1"/>
  <c r="F123" i="5"/>
  <c r="G123" i="5" s="1"/>
  <c r="C123" i="5"/>
  <c r="D123" i="5" s="1"/>
  <c r="F122" i="5"/>
  <c r="G122" i="5" s="1"/>
  <c r="C122" i="5"/>
  <c r="D122" i="5" s="1"/>
  <c r="F121" i="5"/>
  <c r="G121" i="5" s="1"/>
  <c r="C121" i="5"/>
  <c r="D121" i="5" s="1"/>
  <c r="F120" i="5"/>
  <c r="G120" i="5" s="1"/>
  <c r="C120" i="5"/>
  <c r="D120" i="5" s="1"/>
  <c r="F119" i="5"/>
  <c r="G119" i="5" s="1"/>
  <c r="C119" i="5"/>
  <c r="D119" i="5" s="1"/>
  <c r="F118" i="5"/>
  <c r="G118" i="5" s="1"/>
  <c r="C118" i="5"/>
  <c r="D118" i="5" s="1"/>
  <c r="F117" i="5"/>
  <c r="G117" i="5" s="1"/>
  <c r="C117" i="5"/>
  <c r="D117" i="5" s="1"/>
  <c r="F116" i="5"/>
  <c r="G116" i="5" s="1"/>
  <c r="C116" i="5"/>
  <c r="D116" i="5" s="1"/>
  <c r="F115" i="5"/>
  <c r="G115" i="5" s="1"/>
  <c r="C115" i="5"/>
  <c r="D115" i="5" s="1"/>
  <c r="F114" i="5"/>
  <c r="G114" i="5" s="1"/>
  <c r="C114" i="5"/>
  <c r="D114" i="5" s="1"/>
  <c r="F113" i="5"/>
  <c r="G113" i="5" s="1"/>
  <c r="C113" i="5"/>
  <c r="D113" i="5" s="1"/>
  <c r="F112" i="5"/>
  <c r="G112" i="5" s="1"/>
  <c r="C112" i="5"/>
  <c r="D112" i="5" s="1"/>
  <c r="F111" i="5"/>
  <c r="G111" i="5" s="1"/>
  <c r="C111" i="5"/>
  <c r="D111" i="5" s="1"/>
  <c r="F110" i="5"/>
  <c r="G110" i="5" s="1"/>
  <c r="C110" i="5"/>
  <c r="D110" i="5" s="1"/>
  <c r="F109" i="5"/>
  <c r="G109" i="5" s="1"/>
  <c r="C109" i="5"/>
  <c r="D109" i="5" s="1"/>
  <c r="F108" i="5"/>
  <c r="G108" i="5" s="1"/>
  <c r="C108" i="5"/>
  <c r="D108" i="5" s="1"/>
  <c r="F107" i="5"/>
  <c r="G107" i="5" s="1"/>
  <c r="C107" i="5"/>
  <c r="D107" i="5" s="1"/>
  <c r="F106" i="5"/>
  <c r="G106" i="5" s="1"/>
  <c r="C106" i="5"/>
  <c r="D106" i="5" s="1"/>
  <c r="F105" i="5"/>
  <c r="G105" i="5" s="1"/>
  <c r="C105" i="5"/>
  <c r="D105" i="5" s="1"/>
  <c r="F104" i="5"/>
  <c r="G104" i="5" s="1"/>
  <c r="C104" i="5"/>
  <c r="D104" i="5" s="1"/>
  <c r="F103" i="5"/>
  <c r="G103" i="5" s="1"/>
  <c r="C103" i="5"/>
  <c r="D103" i="5" s="1"/>
  <c r="F102" i="5"/>
  <c r="G102" i="5" s="1"/>
  <c r="C102" i="5"/>
  <c r="D102" i="5" s="1"/>
  <c r="F101" i="5"/>
  <c r="G101" i="5" s="1"/>
  <c r="C101" i="5"/>
  <c r="D101" i="5" s="1"/>
  <c r="F100" i="5"/>
  <c r="G100" i="5" s="1"/>
  <c r="C100" i="5"/>
  <c r="D100" i="5" s="1"/>
  <c r="F99" i="5"/>
  <c r="G99" i="5" s="1"/>
  <c r="C99" i="5"/>
  <c r="D99" i="5" s="1"/>
  <c r="F98" i="5"/>
  <c r="G98" i="5" s="1"/>
  <c r="C98" i="5"/>
  <c r="D98" i="5" s="1"/>
  <c r="F97" i="5"/>
  <c r="G97" i="5" s="1"/>
  <c r="C97" i="5"/>
  <c r="D97" i="5" s="1"/>
  <c r="F96" i="5"/>
  <c r="G96" i="5" s="1"/>
  <c r="C96" i="5"/>
  <c r="D96" i="5" s="1"/>
  <c r="F95" i="5"/>
  <c r="G95" i="5" s="1"/>
  <c r="C95" i="5"/>
  <c r="D95" i="5" s="1"/>
  <c r="F94" i="5"/>
  <c r="G94" i="5" s="1"/>
  <c r="C94" i="5"/>
  <c r="D94" i="5" s="1"/>
  <c r="F93" i="5"/>
  <c r="G93" i="5" s="1"/>
  <c r="C93" i="5"/>
  <c r="D93" i="5" s="1"/>
  <c r="F92" i="5"/>
  <c r="G92" i="5" s="1"/>
  <c r="C92" i="5"/>
  <c r="D92" i="5" s="1"/>
  <c r="F91" i="5"/>
  <c r="G91" i="5" s="1"/>
  <c r="C91" i="5"/>
  <c r="D91" i="5" s="1"/>
  <c r="F90" i="5"/>
  <c r="G90" i="5" s="1"/>
  <c r="C90" i="5"/>
  <c r="D90" i="5" s="1"/>
  <c r="F89" i="5"/>
  <c r="G89" i="5" s="1"/>
  <c r="C89" i="5"/>
  <c r="D89" i="5" s="1"/>
  <c r="F88" i="5"/>
  <c r="G88" i="5" s="1"/>
  <c r="C88" i="5"/>
  <c r="D88" i="5" s="1"/>
  <c r="F87" i="5"/>
  <c r="G87" i="5" s="1"/>
  <c r="C87" i="5"/>
  <c r="D87" i="5" s="1"/>
  <c r="F86" i="5"/>
  <c r="G86" i="5" s="1"/>
  <c r="C86" i="5"/>
  <c r="D86" i="5" s="1"/>
  <c r="F85" i="5"/>
  <c r="G85" i="5" s="1"/>
  <c r="C85" i="5"/>
  <c r="D85" i="5" s="1"/>
  <c r="F84" i="5"/>
  <c r="G84" i="5" s="1"/>
  <c r="C84" i="5"/>
  <c r="D84" i="5" s="1"/>
  <c r="F83" i="5"/>
  <c r="G83" i="5" s="1"/>
  <c r="C83" i="5"/>
  <c r="D83" i="5" s="1"/>
  <c r="F82" i="5"/>
  <c r="G82" i="5" s="1"/>
  <c r="C82" i="5"/>
  <c r="D82" i="5" s="1"/>
  <c r="F81" i="5"/>
  <c r="G81" i="5" s="1"/>
  <c r="C81" i="5"/>
  <c r="D81" i="5" s="1"/>
  <c r="F80" i="5"/>
  <c r="G80" i="5" s="1"/>
  <c r="C80" i="5"/>
  <c r="D80" i="5" s="1"/>
  <c r="F79" i="5"/>
  <c r="G79" i="5" s="1"/>
  <c r="C79" i="5"/>
  <c r="D79" i="5" s="1"/>
  <c r="F78" i="5"/>
  <c r="G78" i="5" s="1"/>
  <c r="C78" i="5"/>
  <c r="D78" i="5" s="1"/>
  <c r="F77" i="5"/>
  <c r="G77" i="5" s="1"/>
  <c r="C77" i="5"/>
  <c r="D77" i="5" s="1"/>
  <c r="F76" i="5"/>
  <c r="G76" i="5" s="1"/>
  <c r="C76" i="5"/>
  <c r="D76" i="5" s="1"/>
  <c r="F75" i="5"/>
  <c r="G75" i="5" s="1"/>
  <c r="C75" i="5"/>
  <c r="D75" i="5" s="1"/>
  <c r="F74" i="5"/>
  <c r="G74" i="5" s="1"/>
  <c r="C74" i="5"/>
  <c r="D74" i="5" s="1"/>
  <c r="F73" i="5"/>
  <c r="G73" i="5" s="1"/>
  <c r="C73" i="5"/>
  <c r="D73" i="5" s="1"/>
  <c r="F72" i="5"/>
  <c r="G72" i="5" s="1"/>
  <c r="C72" i="5"/>
  <c r="D72" i="5" s="1"/>
  <c r="F71" i="5"/>
  <c r="G71" i="5" s="1"/>
  <c r="C71" i="5"/>
  <c r="D71" i="5" s="1"/>
  <c r="F70" i="5"/>
  <c r="G70" i="5" s="1"/>
  <c r="C70" i="5"/>
  <c r="D70" i="5" s="1"/>
  <c r="F69" i="5"/>
  <c r="G69" i="5" s="1"/>
  <c r="C69" i="5"/>
  <c r="D69" i="5" s="1"/>
  <c r="F68" i="5"/>
  <c r="G68" i="5" s="1"/>
  <c r="C68" i="5"/>
  <c r="D68" i="5" s="1"/>
  <c r="F67" i="5"/>
  <c r="G67" i="5" s="1"/>
  <c r="C67" i="5"/>
  <c r="D67" i="5" s="1"/>
  <c r="F66" i="5"/>
  <c r="G66" i="5" s="1"/>
  <c r="C66" i="5"/>
  <c r="D66" i="5" s="1"/>
  <c r="F65" i="5"/>
  <c r="G65" i="5" s="1"/>
  <c r="C65" i="5"/>
  <c r="D65" i="5" s="1"/>
  <c r="F64" i="5"/>
  <c r="G64" i="5" s="1"/>
  <c r="C64" i="5"/>
  <c r="D64" i="5" s="1"/>
  <c r="F63" i="5"/>
  <c r="G63" i="5" s="1"/>
  <c r="C63" i="5"/>
  <c r="D63" i="5" s="1"/>
  <c r="F62" i="5"/>
  <c r="G62" i="5" s="1"/>
  <c r="C62" i="5"/>
  <c r="D62" i="5" s="1"/>
  <c r="F61" i="5"/>
  <c r="G61" i="5" s="1"/>
  <c r="C61" i="5"/>
  <c r="D61" i="5" s="1"/>
  <c r="F60" i="5"/>
  <c r="G60" i="5" s="1"/>
  <c r="C60" i="5"/>
  <c r="D60" i="5" s="1"/>
  <c r="F59" i="5"/>
  <c r="G59" i="5" s="1"/>
  <c r="C59" i="5"/>
  <c r="D59" i="5" s="1"/>
  <c r="F58" i="5"/>
  <c r="G58" i="5" s="1"/>
  <c r="C58" i="5"/>
  <c r="D58" i="5" s="1"/>
  <c r="F57" i="5"/>
  <c r="G57" i="5" s="1"/>
  <c r="C57" i="5"/>
  <c r="D57" i="5" s="1"/>
  <c r="F56" i="5"/>
  <c r="G56" i="5" s="1"/>
  <c r="C56" i="5"/>
  <c r="D56" i="5" s="1"/>
  <c r="F55" i="5"/>
  <c r="G55" i="5" s="1"/>
  <c r="C55" i="5"/>
  <c r="D55" i="5" s="1"/>
  <c r="F54" i="5"/>
  <c r="G54" i="5" s="1"/>
  <c r="C54" i="5"/>
  <c r="D54" i="5" s="1"/>
  <c r="F53" i="5"/>
  <c r="G53" i="5" s="1"/>
  <c r="C53" i="5"/>
  <c r="D53" i="5" s="1"/>
  <c r="F52" i="5"/>
  <c r="G52" i="5" s="1"/>
  <c r="C52" i="5"/>
  <c r="D52" i="5" s="1"/>
  <c r="F51" i="5"/>
  <c r="G51" i="5" s="1"/>
  <c r="C51" i="5"/>
  <c r="D51" i="5" s="1"/>
  <c r="F50" i="5"/>
  <c r="G50" i="5" s="1"/>
  <c r="C50" i="5"/>
  <c r="D50" i="5" s="1"/>
  <c r="F49" i="5"/>
  <c r="G49" i="5" s="1"/>
  <c r="C49" i="5"/>
  <c r="D49" i="5" s="1"/>
  <c r="F48" i="5"/>
  <c r="G48" i="5" s="1"/>
  <c r="C48" i="5"/>
  <c r="D48" i="5" s="1"/>
  <c r="F47" i="5"/>
  <c r="G47" i="5" s="1"/>
  <c r="C47" i="5"/>
  <c r="D47" i="5" s="1"/>
  <c r="F46" i="5"/>
  <c r="G46" i="5" s="1"/>
  <c r="C46" i="5"/>
  <c r="D46" i="5" s="1"/>
  <c r="F45" i="5"/>
  <c r="G45" i="5" s="1"/>
  <c r="C45" i="5"/>
  <c r="D45" i="5" s="1"/>
  <c r="F44" i="5"/>
  <c r="G44" i="5" s="1"/>
  <c r="C44" i="5"/>
  <c r="D44" i="5" s="1"/>
  <c r="F43" i="5"/>
  <c r="G43" i="5" s="1"/>
  <c r="C43" i="5"/>
  <c r="D43" i="5" s="1"/>
  <c r="F42" i="5"/>
  <c r="G42" i="5" s="1"/>
  <c r="C42" i="5"/>
  <c r="D42" i="5" s="1"/>
  <c r="F41" i="5"/>
  <c r="G41" i="5" s="1"/>
  <c r="C41" i="5"/>
  <c r="D41" i="5" s="1"/>
  <c r="F40" i="5"/>
  <c r="G40" i="5" s="1"/>
  <c r="C40" i="5"/>
  <c r="D40" i="5" s="1"/>
  <c r="F39" i="5"/>
  <c r="G39" i="5" s="1"/>
  <c r="C39" i="5"/>
  <c r="D39" i="5" s="1"/>
  <c r="F38" i="5"/>
  <c r="G38" i="5" s="1"/>
  <c r="C38" i="5"/>
  <c r="D38" i="5" s="1"/>
  <c r="F37" i="5"/>
  <c r="G37" i="5" s="1"/>
  <c r="C37" i="5"/>
  <c r="D37" i="5" s="1"/>
  <c r="F36" i="5"/>
  <c r="G36" i="5" s="1"/>
  <c r="C36" i="5"/>
  <c r="D36" i="5" s="1"/>
  <c r="F35" i="5"/>
  <c r="G35" i="5" s="1"/>
  <c r="C35" i="5"/>
  <c r="D35" i="5" s="1"/>
  <c r="F34" i="5"/>
  <c r="G34" i="5" s="1"/>
  <c r="C34" i="5"/>
  <c r="D34" i="5" s="1"/>
  <c r="F33" i="5"/>
  <c r="G33" i="5" s="1"/>
  <c r="C33" i="5"/>
  <c r="D33" i="5" s="1"/>
  <c r="F32" i="5"/>
  <c r="G32" i="5" s="1"/>
  <c r="C32" i="5"/>
  <c r="D32" i="5" s="1"/>
  <c r="F31" i="5"/>
  <c r="G31" i="5" s="1"/>
  <c r="C31" i="5"/>
  <c r="D31" i="5" s="1"/>
  <c r="F30" i="5"/>
  <c r="G30" i="5" s="1"/>
  <c r="C30" i="5"/>
  <c r="D30" i="5" s="1"/>
  <c r="F29" i="5"/>
  <c r="G29" i="5" s="1"/>
  <c r="C29" i="5"/>
  <c r="D29" i="5" s="1"/>
  <c r="F28" i="5"/>
  <c r="G28" i="5" s="1"/>
  <c r="C28" i="5"/>
  <c r="D28" i="5" s="1"/>
  <c r="F27" i="5"/>
  <c r="G27" i="5" s="1"/>
  <c r="C27" i="5"/>
  <c r="D27" i="5" s="1"/>
  <c r="F26" i="5"/>
  <c r="G26" i="5" s="1"/>
  <c r="C26" i="5"/>
  <c r="D26" i="5" s="1"/>
  <c r="F25" i="5"/>
  <c r="G25" i="5" s="1"/>
  <c r="C25" i="5"/>
  <c r="D25" i="5" s="1"/>
  <c r="F24" i="5"/>
  <c r="G24" i="5" s="1"/>
  <c r="C24" i="5"/>
  <c r="D24" i="5" s="1"/>
  <c r="F23" i="5"/>
  <c r="G23" i="5" s="1"/>
  <c r="C23" i="5"/>
  <c r="D23" i="5" s="1"/>
  <c r="F22" i="5"/>
  <c r="G22" i="5" s="1"/>
  <c r="C22" i="5"/>
  <c r="D22" i="5" s="1"/>
  <c r="C21" i="5"/>
  <c r="D21" i="5" s="1"/>
  <c r="F20" i="5"/>
  <c r="G20" i="5" s="1"/>
  <c r="C20" i="5"/>
  <c r="D20" i="5" s="1"/>
  <c r="F19" i="5"/>
  <c r="G19" i="5" s="1"/>
  <c r="C19" i="5"/>
  <c r="D19" i="5" s="1"/>
  <c r="F18" i="5"/>
  <c r="G18" i="5" s="1"/>
  <c r="C18" i="5"/>
  <c r="D18" i="5" s="1"/>
  <c r="F17" i="5"/>
  <c r="G17" i="5" s="1"/>
  <c r="C17" i="5"/>
  <c r="D17" i="5" s="1"/>
  <c r="F16" i="5"/>
  <c r="G16" i="5" s="1"/>
  <c r="C16" i="5"/>
  <c r="D16" i="5" s="1"/>
  <c r="F15" i="5"/>
  <c r="G15" i="5" s="1"/>
  <c r="C15" i="5"/>
  <c r="D15" i="5" s="1"/>
  <c r="F14" i="5"/>
  <c r="G14" i="5" s="1"/>
  <c r="C14" i="5"/>
  <c r="D14" i="5" s="1"/>
  <c r="F13" i="5"/>
  <c r="G13" i="5" s="1"/>
  <c r="C13" i="5"/>
  <c r="D13" i="5" s="1"/>
  <c r="F12" i="5"/>
  <c r="G12" i="5" s="1"/>
  <c r="C12" i="5"/>
  <c r="D12" i="5" s="1"/>
  <c r="F11" i="5"/>
  <c r="G11" i="5" s="1"/>
  <c r="C11" i="5"/>
  <c r="D11" i="5" s="1"/>
  <c r="F10" i="5"/>
  <c r="G10" i="5" s="1"/>
  <c r="C10" i="5"/>
  <c r="D10" i="5" s="1"/>
  <c r="F9" i="5"/>
  <c r="G9" i="5" s="1"/>
  <c r="C9" i="5"/>
  <c r="D9" i="5" s="1"/>
  <c r="F8" i="5"/>
  <c r="G8" i="5" s="1"/>
  <c r="C8" i="5"/>
  <c r="D8" i="5" s="1"/>
  <c r="F7" i="5"/>
  <c r="G7" i="5" s="1"/>
  <c r="C7" i="5"/>
  <c r="D7" i="5" s="1"/>
  <c r="F6" i="5"/>
  <c r="G6" i="5" s="1"/>
  <c r="C6" i="5"/>
  <c r="D6" i="5" s="1"/>
  <c r="F5" i="5"/>
  <c r="G5" i="5" s="1"/>
  <c r="C5" i="5"/>
  <c r="D5" i="5" s="1"/>
  <c r="J3" i="1" l="1"/>
  <c r="J4" i="1"/>
  <c r="J5" i="1"/>
  <c r="J6" i="1"/>
  <c r="J7" i="1"/>
  <c r="J8" i="1"/>
  <c r="J9" i="1"/>
  <c r="J10" i="1"/>
  <c r="J11" i="1"/>
  <c r="J12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U3" i="1"/>
  <c r="V3" i="1"/>
  <c r="W3" i="1"/>
  <c r="X3" i="1"/>
  <c r="U4" i="1"/>
  <c r="V4" i="1"/>
  <c r="W4" i="1"/>
  <c r="X4" i="1"/>
  <c r="U5" i="1"/>
  <c r="V5" i="1"/>
  <c r="W5" i="1"/>
  <c r="X5" i="1"/>
  <c r="U6" i="1"/>
  <c r="V6" i="1"/>
  <c r="W6" i="1"/>
  <c r="X6" i="1"/>
  <c r="U7" i="1"/>
  <c r="V7" i="1"/>
  <c r="W7" i="1"/>
  <c r="X7" i="1"/>
  <c r="U8" i="1"/>
  <c r="V8" i="1"/>
  <c r="W8" i="1"/>
  <c r="X8" i="1"/>
  <c r="U9" i="1"/>
  <c r="V9" i="1"/>
  <c r="W9" i="1"/>
  <c r="X9" i="1"/>
  <c r="U10" i="1"/>
  <c r="V10" i="1"/>
  <c r="W10" i="1"/>
  <c r="X10" i="1"/>
  <c r="U11" i="1"/>
  <c r="V11" i="1"/>
  <c r="W11" i="1"/>
  <c r="X11" i="1"/>
  <c r="U12" i="1"/>
  <c r="V12" i="1"/>
  <c r="W12" i="1"/>
  <c r="X12" i="1"/>
  <c r="U13" i="1"/>
  <c r="V13" i="1"/>
  <c r="W13" i="1"/>
  <c r="X13" i="1"/>
  <c r="U14" i="1"/>
  <c r="V14" i="1"/>
  <c r="W14" i="1"/>
  <c r="X14" i="1"/>
  <c r="U15" i="1"/>
  <c r="V15" i="1"/>
  <c r="W15" i="1"/>
  <c r="X15" i="1"/>
  <c r="U16" i="1"/>
  <c r="V16" i="1"/>
  <c r="W16" i="1"/>
  <c r="X16" i="1"/>
  <c r="U17" i="1"/>
  <c r="V17" i="1"/>
  <c r="W17" i="1"/>
  <c r="X17" i="1"/>
  <c r="U18" i="1"/>
  <c r="V18" i="1"/>
  <c r="W18" i="1"/>
  <c r="X18" i="1"/>
  <c r="U19" i="1"/>
  <c r="V19" i="1"/>
  <c r="W19" i="1"/>
  <c r="X19" i="1"/>
  <c r="U20" i="1"/>
  <c r="V20" i="1"/>
  <c r="W20" i="1"/>
  <c r="X20" i="1"/>
  <c r="U21" i="1"/>
  <c r="V21" i="1"/>
  <c r="W21" i="1"/>
  <c r="X21" i="1"/>
  <c r="U22" i="1"/>
  <c r="V22" i="1"/>
  <c r="W22" i="1"/>
  <c r="X22" i="1"/>
  <c r="U23" i="1"/>
  <c r="V23" i="1"/>
  <c r="W23" i="1"/>
  <c r="X23" i="1"/>
  <c r="U24" i="1"/>
  <c r="V24" i="1"/>
  <c r="W24" i="1"/>
  <c r="X24" i="1"/>
  <c r="U25" i="1"/>
  <c r="V25" i="1"/>
  <c r="W25" i="1"/>
  <c r="X25" i="1"/>
  <c r="U26" i="1"/>
  <c r="V26" i="1"/>
  <c r="W26" i="1"/>
  <c r="X26" i="1"/>
  <c r="U27" i="1"/>
  <c r="V27" i="1"/>
  <c r="W27" i="1"/>
  <c r="X27" i="1"/>
  <c r="U28" i="1"/>
  <c r="V28" i="1"/>
  <c r="W28" i="1"/>
  <c r="X28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8" i="1"/>
  <c r="M3" i="1"/>
  <c r="E3" i="1" s="1"/>
  <c r="M4" i="1"/>
  <c r="E4" i="1" s="1"/>
  <c r="M5" i="1"/>
  <c r="E5" i="1" s="1"/>
  <c r="M6" i="1"/>
  <c r="E6" i="1" s="1"/>
  <c r="M7" i="1"/>
  <c r="E7" i="1" s="1"/>
  <c r="M8" i="1"/>
  <c r="E8" i="1" s="1"/>
  <c r="M9" i="1"/>
  <c r="E9" i="1" s="1"/>
  <c r="M10" i="1"/>
  <c r="E10" i="1" s="1"/>
  <c r="M11" i="1"/>
  <c r="E11" i="1" s="1"/>
  <c r="M12" i="1"/>
  <c r="E12" i="1" s="1"/>
  <c r="M13" i="1"/>
  <c r="E13" i="1" s="1"/>
  <c r="M14" i="1"/>
  <c r="E14" i="1" s="1"/>
  <c r="M15" i="1"/>
  <c r="E15" i="1" s="1"/>
  <c r="M16" i="1"/>
  <c r="E16" i="1" s="1"/>
  <c r="M17" i="1"/>
  <c r="E17" i="1" s="1"/>
  <c r="M18" i="1"/>
  <c r="E18" i="1" s="1"/>
  <c r="M19" i="1"/>
  <c r="E19" i="1" s="1"/>
  <c r="M20" i="1"/>
  <c r="E20" i="1" s="1"/>
  <c r="M21" i="1"/>
  <c r="E21" i="1" s="1"/>
  <c r="M22" i="1"/>
  <c r="E22" i="1" s="1"/>
  <c r="M23" i="1"/>
  <c r="E23" i="1" s="1"/>
  <c r="M24" i="1"/>
  <c r="E24" i="1" s="1"/>
  <c r="M25" i="1"/>
  <c r="E25" i="1" s="1"/>
  <c r="M26" i="1"/>
  <c r="E26" i="1" s="1"/>
  <c r="M27" i="1"/>
  <c r="E27" i="1" s="1"/>
  <c r="M28" i="1"/>
  <c r="E28" i="1" s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W2" i="1"/>
  <c r="N2" i="1"/>
  <c r="M2" i="1"/>
  <c r="E2" i="1" s="1"/>
  <c r="X2" i="1"/>
  <c r="V2" i="1"/>
  <c r="U2" i="1"/>
  <c r="L2" i="1"/>
  <c r="J2" i="1"/>
  <c r="H2" i="1"/>
</calcChain>
</file>

<file path=xl/sharedStrings.xml><?xml version="1.0" encoding="utf-8"?>
<sst xmlns="http://schemas.openxmlformats.org/spreadsheetml/2006/main" count="36" uniqueCount="30">
  <si>
    <t>DDC-1T+</t>
  </si>
  <si>
    <t>D5</t>
  </si>
  <si>
    <t>W/m²*k</t>
  </si>
  <si>
    <t>kg/s</t>
  </si>
  <si>
    <t>L/h</t>
  </si>
  <si>
    <t>kg/m³</t>
  </si>
  <si>
    <t>µm</t>
  </si>
  <si>
    <t>W/m*k</t>
  </si>
  <si>
    <t>mm</t>
  </si>
  <si>
    <t>K/W</t>
  </si>
  <si>
    <t>Turb. In [%]</t>
  </si>
  <si>
    <t>Turb in2 [%]</t>
  </si>
  <si>
    <t>Turb LM [%]</t>
  </si>
  <si>
    <t>Turb 2 out [%]</t>
  </si>
  <si>
    <t>dp [PA]</t>
  </si>
  <si>
    <t>P [W]</t>
  </si>
  <si>
    <t>J/kg*K</t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</si>
  <si>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max </t>
    </r>
    <r>
      <rPr>
        <sz val="11"/>
        <color theme="1"/>
        <rFont val="Calibri"/>
        <family val="2"/>
        <scheme val="minor"/>
      </rPr>
      <t>[K]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</si>
  <si>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max </t>
    </r>
    <r>
      <rPr>
        <sz val="11"/>
        <color theme="1"/>
        <rFont val="Calibri"/>
        <family val="2"/>
        <scheme val="minor"/>
      </rPr>
      <t>[°C]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</si>
  <si>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in </t>
    </r>
    <r>
      <rPr>
        <sz val="11"/>
        <color theme="1"/>
        <rFont val="Calibri"/>
        <family val="2"/>
        <scheme val="minor"/>
      </rPr>
      <t>[K]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</si>
  <si>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in </t>
    </r>
    <r>
      <rPr>
        <sz val="11"/>
        <color theme="1"/>
        <rFont val="Calibri"/>
        <family val="2"/>
        <scheme val="minor"/>
      </rPr>
      <t>[°C]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</si>
  <si>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out </t>
    </r>
    <r>
      <rPr>
        <sz val="11"/>
        <color theme="1"/>
        <rFont val="Calibri"/>
        <family val="2"/>
        <scheme val="minor"/>
      </rPr>
      <t>[K]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</si>
  <si>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out </t>
    </r>
    <r>
      <rPr>
        <sz val="11"/>
        <color theme="1"/>
        <rFont val="Calibri"/>
        <family val="2"/>
        <scheme val="minor"/>
      </rPr>
      <t>[°C]</t>
    </r>
  </si>
  <si>
    <r>
      <t>v</t>
    </r>
    <r>
      <rPr>
        <vertAlign val="subscript"/>
        <sz val="11"/>
        <color theme="1"/>
        <rFont val="Calibri"/>
        <family val="2"/>
        <scheme val="minor"/>
      </rPr>
      <t xml:space="preserve">max </t>
    </r>
    <r>
      <rPr>
        <sz val="11"/>
        <color theme="1"/>
        <rFont val="Calibri"/>
        <family val="2"/>
        <scheme val="minor"/>
      </rPr>
      <t>[m/s]</t>
    </r>
  </si>
  <si>
    <r>
      <t>v</t>
    </r>
    <r>
      <rPr>
        <vertAlign val="subscript"/>
        <sz val="11"/>
        <color theme="1"/>
        <rFont val="Calibri"/>
        <family val="2"/>
        <scheme val="minor"/>
      </rPr>
      <t xml:space="preserve">avg </t>
    </r>
    <r>
      <rPr>
        <sz val="11"/>
        <color theme="1"/>
        <rFont val="Calibri"/>
        <family val="2"/>
        <scheme val="minor"/>
      </rPr>
      <t>[m/s]</t>
    </r>
  </si>
  <si>
    <r>
      <t>dT T</t>
    </r>
    <r>
      <rPr>
        <vertAlign val="subscript"/>
        <sz val="11"/>
        <color theme="1"/>
        <rFont val="Calibri"/>
        <family val="2"/>
        <scheme val="minor"/>
      </rPr>
      <t>max</t>
    </r>
    <r>
      <rPr>
        <sz val="11"/>
        <color theme="1"/>
        <rFont val="Calibri"/>
        <family val="2"/>
        <scheme val="minor"/>
      </rPr>
      <t xml:space="preserve"> -T</t>
    </r>
    <r>
      <rPr>
        <vertAlign val="subscript"/>
        <sz val="11"/>
        <color theme="1"/>
        <rFont val="Calibri"/>
        <family val="2"/>
        <scheme val="minor"/>
      </rPr>
      <t>in</t>
    </r>
  </si>
  <si>
    <r>
      <t>dT T</t>
    </r>
    <r>
      <rPr>
        <vertAlign val="subscript"/>
        <sz val="11"/>
        <color theme="1"/>
        <rFont val="Calibri"/>
        <family val="2"/>
        <scheme val="minor"/>
      </rPr>
      <t>max</t>
    </r>
    <r>
      <rPr>
        <sz val="11"/>
        <color theme="1"/>
        <rFont val="Calibri"/>
        <family val="2"/>
        <scheme val="minor"/>
      </rPr>
      <t xml:space="preserve"> -T</t>
    </r>
    <r>
      <rPr>
        <vertAlign val="subscript"/>
        <sz val="11"/>
        <color theme="1"/>
        <rFont val="Calibri"/>
        <family val="2"/>
        <scheme val="minor"/>
      </rPr>
      <t>out</t>
    </r>
  </si>
  <si>
    <r>
      <t>dT 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-T</t>
    </r>
    <r>
      <rPr>
        <vertAlign val="subscript"/>
        <sz val="11"/>
        <color theme="1"/>
        <rFont val="Calibri"/>
        <family val="2"/>
        <scheme val="minor"/>
      </rPr>
      <t>out</t>
    </r>
  </si>
  <si>
    <t>dp [Pa]</t>
  </si>
  <si>
    <t>Kühlfinnenabstand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</si>
</sst>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"/>
    <numFmt numFmtId="166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11" fontId="0" fillId="0" borderId="0" xfId="0" applyNumberFormat="1"/>
    <xf numFmtId="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165" fontId="0" fillId="0" borderId="0" xfId="0" applyNumberFormat="1"/>
    <xf numFmtId="0" fontId="0" fillId="0" borderId="0" xfId="0" applyNumberFormat="1"/>
    <xf numFmtId="166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Tmax Kühlerboden</a:t>
            </a:r>
            <a:r>
              <a:rPr lang="de-DE" baseline="0"/>
              <a:t>; dT Kühlerboden; Einlass 306 K; 200 W</a:t>
            </a:r>
          </a:p>
          <a:p>
            <a:pPr>
              <a:defRPr/>
            </a:pPr>
            <a:r>
              <a:rPr lang="de-DE"/>
              <a:t> 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Tmax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Daten!$B$2:$B$28</c:f>
              <c:numCache>
                <c:formatCode>0.0</c:formatCode>
                <c:ptCount val="27"/>
                <c:pt idx="0">
                  <c:v>10.710133127018731</c:v>
                </c:pt>
                <c:pt idx="1">
                  <c:v>21.457287035302251</c:v>
                </c:pt>
                <c:pt idx="2">
                  <c:v>32.201663555666286</c:v>
                </c:pt>
                <c:pt idx="3">
                  <c:v>42.945399904676549</c:v>
                </c:pt>
                <c:pt idx="4">
                  <c:v>53.688827291101468</c:v>
                </c:pt>
                <c:pt idx="5">
                  <c:v>60.850978395737513</c:v>
                </c:pt>
                <c:pt idx="6">
                  <c:v>71.594265880312193</c:v>
                </c:pt>
                <c:pt idx="7">
                  <c:v>82.337405619884322</c:v>
                </c:pt>
                <c:pt idx="8">
                  <c:v>93.0804450822923</c:v>
                </c:pt>
                <c:pt idx="9">
                  <c:v>100.24254307050028</c:v>
                </c:pt>
                <c:pt idx="10">
                  <c:v>110.98548532074966</c:v>
                </c:pt>
                <c:pt idx="11">
                  <c:v>121.7285295061034</c:v>
                </c:pt>
                <c:pt idx="12">
                  <c:v>132.47155766431251</c:v>
                </c:pt>
                <c:pt idx="13">
                  <c:v>143.21470879682352</c:v>
                </c:pt>
                <c:pt idx="14">
                  <c:v>153.95767013032051</c:v>
                </c:pt>
                <c:pt idx="15">
                  <c:v>168.28164139175766</c:v>
                </c:pt>
                <c:pt idx="16">
                  <c:v>179.02487915591939</c:v>
                </c:pt>
                <c:pt idx="17">
                  <c:v>189.76770281629967</c:v>
                </c:pt>
                <c:pt idx="18">
                  <c:v>200.51068121087775</c:v>
                </c:pt>
                <c:pt idx="19">
                  <c:v>211.25380975503168</c:v>
                </c:pt>
                <c:pt idx="20">
                  <c:v>221.99671995540203</c:v>
                </c:pt>
                <c:pt idx="21">
                  <c:v>232.73974308993294</c:v>
                </c:pt>
                <c:pt idx="22">
                  <c:v>243.48288689030306</c:v>
                </c:pt>
                <c:pt idx="23">
                  <c:v>254.22614719453185</c:v>
                </c:pt>
                <c:pt idx="24">
                  <c:v>264.96908349763254</c:v>
                </c:pt>
                <c:pt idx="25">
                  <c:v>275.71210771013767</c:v>
                </c:pt>
                <c:pt idx="26">
                  <c:v>286.45521339390478</c:v>
                </c:pt>
              </c:numCache>
            </c:numRef>
          </c:xVal>
          <c:yVal>
            <c:numRef>
              <c:f>Daten!$H$2:$H$28</c:f>
              <c:numCache>
                <c:formatCode>0.0</c:formatCode>
                <c:ptCount val="27"/>
                <c:pt idx="0">
                  <c:v>61.15142000000003</c:v>
                </c:pt>
                <c:pt idx="1">
                  <c:v>53.206320000000005</c:v>
                </c:pt>
                <c:pt idx="2">
                  <c:v>50.119780000000048</c:v>
                </c:pt>
                <c:pt idx="3">
                  <c:v>48.18240000000003</c:v>
                </c:pt>
                <c:pt idx="4">
                  <c:v>46.810600000000022</c:v>
                </c:pt>
                <c:pt idx="5">
                  <c:v>46.059560000000033</c:v>
                </c:pt>
                <c:pt idx="6">
                  <c:v>45.240589999999997</c:v>
                </c:pt>
                <c:pt idx="7">
                  <c:v>44.500050000000044</c:v>
                </c:pt>
                <c:pt idx="8">
                  <c:v>43.998860000000036</c:v>
                </c:pt>
                <c:pt idx="9">
                  <c:v>43.751180000000033</c:v>
                </c:pt>
                <c:pt idx="10">
                  <c:v>43.431300000000022</c:v>
                </c:pt>
                <c:pt idx="11">
                  <c:v>43.07501000000002</c:v>
                </c:pt>
                <c:pt idx="12">
                  <c:v>42.808800000000019</c:v>
                </c:pt>
                <c:pt idx="13">
                  <c:v>42.555900000000008</c:v>
                </c:pt>
                <c:pt idx="14">
                  <c:v>42.324330000000032</c:v>
                </c:pt>
                <c:pt idx="15">
                  <c:v>42.037710000000004</c:v>
                </c:pt>
                <c:pt idx="16">
                  <c:v>41.849019999999996</c:v>
                </c:pt>
                <c:pt idx="17">
                  <c:v>41.681240000000003</c:v>
                </c:pt>
                <c:pt idx="18">
                  <c:v>41.533230000000003</c:v>
                </c:pt>
                <c:pt idx="19">
                  <c:v>41.395650000000046</c:v>
                </c:pt>
                <c:pt idx="20">
                  <c:v>41.273310000000038</c:v>
                </c:pt>
                <c:pt idx="21">
                  <c:v>41.160270000000025</c:v>
                </c:pt>
                <c:pt idx="22">
                  <c:v>41.070730000000026</c:v>
                </c:pt>
                <c:pt idx="23">
                  <c:v>40.982630000000029</c:v>
                </c:pt>
                <c:pt idx="24">
                  <c:v>40.903310000000033</c:v>
                </c:pt>
                <c:pt idx="25">
                  <c:v>40.821979999999996</c:v>
                </c:pt>
                <c:pt idx="26">
                  <c:v>40.751059999999995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19A-4F3E-AEE8-D77D92B41F1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2062340991"/>
        <c:axId val="2061307647"/>
      </c:scatterChart>
      <c:scatterChart>
        <c:scatterStyle val="smoothMarker"/>
        <c:varyColors val="0"/>
        <c:ser>
          <c:idx val="1"/>
          <c:order val="1"/>
          <c:tx>
            <c:v>dT Tmax-Tin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Daten!$B$2:$B$28</c:f>
              <c:numCache>
                <c:formatCode>0.0</c:formatCode>
                <c:ptCount val="27"/>
                <c:pt idx="0">
                  <c:v>10.710133127018731</c:v>
                </c:pt>
                <c:pt idx="1">
                  <c:v>21.457287035302251</c:v>
                </c:pt>
                <c:pt idx="2">
                  <c:v>32.201663555666286</c:v>
                </c:pt>
                <c:pt idx="3">
                  <c:v>42.945399904676549</c:v>
                </c:pt>
                <c:pt idx="4">
                  <c:v>53.688827291101468</c:v>
                </c:pt>
                <c:pt idx="5">
                  <c:v>60.850978395737513</c:v>
                </c:pt>
                <c:pt idx="6">
                  <c:v>71.594265880312193</c:v>
                </c:pt>
                <c:pt idx="7">
                  <c:v>82.337405619884322</c:v>
                </c:pt>
                <c:pt idx="8">
                  <c:v>93.0804450822923</c:v>
                </c:pt>
                <c:pt idx="9">
                  <c:v>100.24254307050028</c:v>
                </c:pt>
                <c:pt idx="10">
                  <c:v>110.98548532074966</c:v>
                </c:pt>
                <c:pt idx="11">
                  <c:v>121.7285295061034</c:v>
                </c:pt>
                <c:pt idx="12">
                  <c:v>132.47155766431251</c:v>
                </c:pt>
                <c:pt idx="13">
                  <c:v>143.21470879682352</c:v>
                </c:pt>
                <c:pt idx="14">
                  <c:v>153.95767013032051</c:v>
                </c:pt>
                <c:pt idx="15">
                  <c:v>168.28164139175766</c:v>
                </c:pt>
                <c:pt idx="16">
                  <c:v>179.02487915591939</c:v>
                </c:pt>
                <c:pt idx="17">
                  <c:v>189.76770281629967</c:v>
                </c:pt>
                <c:pt idx="18">
                  <c:v>200.51068121087775</c:v>
                </c:pt>
                <c:pt idx="19">
                  <c:v>211.25380975503168</c:v>
                </c:pt>
                <c:pt idx="20">
                  <c:v>221.99671995540203</c:v>
                </c:pt>
                <c:pt idx="21">
                  <c:v>232.73974308993294</c:v>
                </c:pt>
                <c:pt idx="22">
                  <c:v>243.48288689030306</c:v>
                </c:pt>
                <c:pt idx="23">
                  <c:v>254.22614719453185</c:v>
                </c:pt>
                <c:pt idx="24">
                  <c:v>264.96908349763254</c:v>
                </c:pt>
                <c:pt idx="25">
                  <c:v>275.71210771013767</c:v>
                </c:pt>
                <c:pt idx="26">
                  <c:v>286.45521339390478</c:v>
                </c:pt>
              </c:numCache>
            </c:numRef>
          </c:xVal>
          <c:yVal>
            <c:numRef>
              <c:f>Daten!$M$2:$M$28</c:f>
              <c:numCache>
                <c:formatCode>0.00</c:formatCode>
                <c:ptCount val="27"/>
                <c:pt idx="0">
                  <c:v>28.301420000000007</c:v>
                </c:pt>
                <c:pt idx="1">
                  <c:v>20.356319999999982</c:v>
                </c:pt>
                <c:pt idx="2">
                  <c:v>17.269780000000026</c:v>
                </c:pt>
                <c:pt idx="3">
                  <c:v>15.332400000000007</c:v>
                </c:pt>
                <c:pt idx="4">
                  <c:v>13.960599999999999</c:v>
                </c:pt>
                <c:pt idx="5">
                  <c:v>13.20956000000001</c:v>
                </c:pt>
                <c:pt idx="6">
                  <c:v>12.390589999999975</c:v>
                </c:pt>
                <c:pt idx="7">
                  <c:v>11.650050000000022</c:v>
                </c:pt>
                <c:pt idx="8">
                  <c:v>11.148860000000013</c:v>
                </c:pt>
                <c:pt idx="9">
                  <c:v>10.901180000000011</c:v>
                </c:pt>
                <c:pt idx="10">
                  <c:v>10.581299999999999</c:v>
                </c:pt>
                <c:pt idx="11">
                  <c:v>10.225009999999997</c:v>
                </c:pt>
                <c:pt idx="12">
                  <c:v>9.9587999999999965</c:v>
                </c:pt>
                <c:pt idx="13">
                  <c:v>9.7058999999999855</c:v>
                </c:pt>
                <c:pt idx="14">
                  <c:v>9.474330000000009</c:v>
                </c:pt>
                <c:pt idx="15">
                  <c:v>9.1877099999999814</c:v>
                </c:pt>
                <c:pt idx="16">
                  <c:v>8.9990199999999732</c:v>
                </c:pt>
                <c:pt idx="17">
                  <c:v>8.8312399999999798</c:v>
                </c:pt>
                <c:pt idx="18">
                  <c:v>8.6832299999999805</c:v>
                </c:pt>
                <c:pt idx="19">
                  <c:v>8.5456500000000233</c:v>
                </c:pt>
                <c:pt idx="20">
                  <c:v>8.423310000000015</c:v>
                </c:pt>
                <c:pt idx="21">
                  <c:v>8.3102700000000027</c:v>
                </c:pt>
                <c:pt idx="22">
                  <c:v>8.2207300000000032</c:v>
                </c:pt>
                <c:pt idx="23">
                  <c:v>8.132630000000006</c:v>
                </c:pt>
                <c:pt idx="24">
                  <c:v>8.0533100000000104</c:v>
                </c:pt>
                <c:pt idx="25">
                  <c:v>7.9719799999999736</c:v>
                </c:pt>
                <c:pt idx="26">
                  <c:v>7.9010599999999727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19A-4F3E-AEE8-D77D92B41F12}"/>
            </c:ext>
          </c:extLst>
        </c:ser>
        <c:ser>
          <c:idx val="2"/>
          <c:order val="2"/>
          <c:tx>
            <c:v>dT Tout-Tin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Daten!$B$2:$B$28</c:f>
              <c:numCache>
                <c:formatCode>0.0</c:formatCode>
                <c:ptCount val="27"/>
                <c:pt idx="0">
                  <c:v>10.710133127018731</c:v>
                </c:pt>
                <c:pt idx="1">
                  <c:v>21.457287035302251</c:v>
                </c:pt>
                <c:pt idx="2">
                  <c:v>32.201663555666286</c:v>
                </c:pt>
                <c:pt idx="3">
                  <c:v>42.945399904676549</c:v>
                </c:pt>
                <c:pt idx="4">
                  <c:v>53.688827291101468</c:v>
                </c:pt>
                <c:pt idx="5">
                  <c:v>60.850978395737513</c:v>
                </c:pt>
                <c:pt idx="6">
                  <c:v>71.594265880312193</c:v>
                </c:pt>
                <c:pt idx="7">
                  <c:v>82.337405619884322</c:v>
                </c:pt>
                <c:pt idx="8">
                  <c:v>93.0804450822923</c:v>
                </c:pt>
                <c:pt idx="9">
                  <c:v>100.24254307050028</c:v>
                </c:pt>
                <c:pt idx="10">
                  <c:v>110.98548532074966</c:v>
                </c:pt>
                <c:pt idx="11">
                  <c:v>121.7285295061034</c:v>
                </c:pt>
                <c:pt idx="12">
                  <c:v>132.47155766431251</c:v>
                </c:pt>
                <c:pt idx="13">
                  <c:v>143.21470879682352</c:v>
                </c:pt>
                <c:pt idx="14">
                  <c:v>153.95767013032051</c:v>
                </c:pt>
                <c:pt idx="15">
                  <c:v>168.28164139175766</c:v>
                </c:pt>
                <c:pt idx="16">
                  <c:v>179.02487915591939</c:v>
                </c:pt>
                <c:pt idx="17">
                  <c:v>189.76770281629967</c:v>
                </c:pt>
                <c:pt idx="18">
                  <c:v>200.51068121087775</c:v>
                </c:pt>
                <c:pt idx="19">
                  <c:v>211.25380975503168</c:v>
                </c:pt>
                <c:pt idx="20">
                  <c:v>221.99671995540203</c:v>
                </c:pt>
                <c:pt idx="21">
                  <c:v>232.73974308993294</c:v>
                </c:pt>
                <c:pt idx="22">
                  <c:v>243.48288689030306</c:v>
                </c:pt>
                <c:pt idx="23">
                  <c:v>254.22614719453185</c:v>
                </c:pt>
                <c:pt idx="24">
                  <c:v>264.96908349763254</c:v>
                </c:pt>
                <c:pt idx="25">
                  <c:v>275.71210771013767</c:v>
                </c:pt>
                <c:pt idx="26">
                  <c:v>286.45521339390478</c:v>
                </c:pt>
              </c:numCache>
            </c:numRef>
          </c:xVal>
          <c:yVal>
            <c:numRef>
              <c:f>Daten!$O$2:$O$28</c:f>
              <c:numCache>
                <c:formatCode>0.00</c:formatCode>
                <c:ptCount val="27"/>
                <c:pt idx="0">
                  <c:v>15.948206145966594</c:v>
                </c:pt>
                <c:pt idx="1">
                  <c:v>7.9755676271979041</c:v>
                </c:pt>
                <c:pt idx="2">
                  <c:v>5.3171660276932471</c:v>
                </c:pt>
                <c:pt idx="3">
                  <c:v>3.9878910300188295</c:v>
                </c:pt>
                <c:pt idx="4">
                  <c:v>3.1903134810760321</c:v>
                </c:pt>
                <c:pt idx="5">
                  <c:v>2.8149810615393562</c:v>
                </c:pt>
                <c:pt idx="6">
                  <c:v>2.3927317212832691</c:v>
                </c:pt>
                <c:pt idx="7">
                  <c:v>2.0806343365468933</c:v>
                </c:pt>
                <c:pt idx="8">
                  <c:v>1.8405596988304183</c:v>
                </c:pt>
                <c:pt idx="9">
                  <c:v>1.7090900990493765</c:v>
                </c:pt>
                <c:pt idx="10">
                  <c:v>1.5436933206630101</c:v>
                </c:pt>
                <c:pt idx="11">
                  <c:v>1.407484441039287</c:v>
                </c:pt>
                <c:pt idx="12">
                  <c:v>1.2933635673088588</c:v>
                </c:pt>
                <c:pt idx="13">
                  <c:v>1.1963608945639521</c:v>
                </c:pt>
                <c:pt idx="14">
                  <c:v>1.1128936476185345</c:v>
                </c:pt>
                <c:pt idx="15">
                  <c:v>1.0181791452131961</c:v>
                </c:pt>
                <c:pt idx="16">
                  <c:v>0.95708829493855774</c:v>
                </c:pt>
                <c:pt idx="17">
                  <c:v>0.90291355405582863</c:v>
                </c:pt>
                <c:pt idx="18">
                  <c:v>0.85454327775215688</c:v>
                </c:pt>
                <c:pt idx="19">
                  <c:v>0.81109200917410362</c:v>
                </c:pt>
                <c:pt idx="20">
                  <c:v>0.77184578611098686</c:v>
                </c:pt>
                <c:pt idx="21">
                  <c:v>0.73622228235711873</c:v>
                </c:pt>
                <c:pt idx="22">
                  <c:v>0.70374205326339734</c:v>
                </c:pt>
                <c:pt idx="23">
                  <c:v>0.67400663717620546</c:v>
                </c:pt>
                <c:pt idx="24">
                  <c:v>0.64668227241531895</c:v>
                </c:pt>
                <c:pt idx="25">
                  <c:v>0.62148710469102753</c:v>
                </c:pt>
                <c:pt idx="26">
                  <c:v>0.59818157766432023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19A-4F3E-AEE8-D77D92B41F1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221572479"/>
        <c:axId val="221582879"/>
      </c:scatterChart>
      <c:valAx>
        <c:axId val="2062340991"/>
        <c:scaling>
          <c:orientation val="minMax"/>
          <c:max val="31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1307647"/>
        <c:crosses val="autoZero"/>
        <c:crossBetween val="midCat"/>
        <c:majorUnit val="10"/>
      </c:valAx>
      <c:valAx>
        <c:axId val="2061307647"/>
        <c:scaling>
          <c:orientation val="minMax"/>
          <c:min val="3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Tmax</a:t>
                </a:r>
                <a:r>
                  <a:rPr lang="de-DE" baseline="0"/>
                  <a:t> in °C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2340991"/>
        <c:crosses val="autoZero"/>
        <c:crossBetween val="midCat"/>
        <c:majorUnit val="1"/>
      </c:valAx>
      <c:valAx>
        <c:axId val="221582879"/>
        <c:scaling>
          <c:orientation val="minMax"/>
          <c:max val="30"/>
          <c:min val="0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  <a:r>
                  <a:rPr lang="de-DE" baseline="0"/>
                  <a:t> in 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21572479"/>
        <c:crosses val="max"/>
        <c:crossBetween val="midCat"/>
        <c:majorUnit val="0.95000000000000007"/>
      </c:valAx>
      <c:valAx>
        <c:axId val="221572479"/>
        <c:scaling>
          <c:orientation val="minMax"/>
        </c:scaling>
        <c:delete val="1"/>
        <c:axPos val="b"/>
        <c:numFmt formatCode="0.0" sourceLinked="1"/>
        <c:majorTickMark val="out"/>
        <c:minorTickMark val="none"/>
        <c:tickLblPos val="nextTo"/>
        <c:crossAx val="2215828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Tmax Kühlerboden</a:t>
            </a:r>
            <a:r>
              <a:rPr lang="de-DE" baseline="0"/>
              <a:t>; dT Kühlerboden; Einlass 306 K; 200 W</a:t>
            </a:r>
          </a:p>
          <a:p>
            <a:pPr>
              <a:defRPr/>
            </a:pPr>
            <a:r>
              <a:rPr lang="de-DE"/>
              <a:t> 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Tmax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Daten!$B$2:$B$28</c:f>
              <c:numCache>
                <c:formatCode>0.0</c:formatCode>
                <c:ptCount val="27"/>
                <c:pt idx="0">
                  <c:v>10.710133127018731</c:v>
                </c:pt>
                <c:pt idx="1">
                  <c:v>21.457287035302251</c:v>
                </c:pt>
                <c:pt idx="2">
                  <c:v>32.201663555666286</c:v>
                </c:pt>
                <c:pt idx="3">
                  <c:v>42.945399904676549</c:v>
                </c:pt>
                <c:pt idx="4">
                  <c:v>53.688827291101468</c:v>
                </c:pt>
                <c:pt idx="5">
                  <c:v>60.850978395737513</c:v>
                </c:pt>
                <c:pt idx="6">
                  <c:v>71.594265880312193</c:v>
                </c:pt>
                <c:pt idx="7">
                  <c:v>82.337405619884322</c:v>
                </c:pt>
                <c:pt idx="8">
                  <c:v>93.0804450822923</c:v>
                </c:pt>
                <c:pt idx="9">
                  <c:v>100.24254307050028</c:v>
                </c:pt>
                <c:pt idx="10">
                  <c:v>110.98548532074966</c:v>
                </c:pt>
                <c:pt idx="11">
                  <c:v>121.7285295061034</c:v>
                </c:pt>
                <c:pt idx="12">
                  <c:v>132.47155766431251</c:v>
                </c:pt>
                <c:pt idx="13">
                  <c:v>143.21470879682352</c:v>
                </c:pt>
                <c:pt idx="14">
                  <c:v>153.95767013032051</c:v>
                </c:pt>
                <c:pt idx="15">
                  <c:v>168.28164139175766</c:v>
                </c:pt>
                <c:pt idx="16">
                  <c:v>179.02487915591939</c:v>
                </c:pt>
                <c:pt idx="17">
                  <c:v>189.76770281629967</c:v>
                </c:pt>
                <c:pt idx="18">
                  <c:v>200.51068121087775</c:v>
                </c:pt>
                <c:pt idx="19">
                  <c:v>211.25380975503168</c:v>
                </c:pt>
                <c:pt idx="20">
                  <c:v>221.99671995540203</c:v>
                </c:pt>
                <c:pt idx="21">
                  <c:v>232.73974308993294</c:v>
                </c:pt>
                <c:pt idx="22">
                  <c:v>243.48288689030306</c:v>
                </c:pt>
                <c:pt idx="23">
                  <c:v>254.22614719453185</c:v>
                </c:pt>
                <c:pt idx="24">
                  <c:v>264.96908349763254</c:v>
                </c:pt>
                <c:pt idx="25">
                  <c:v>275.71210771013767</c:v>
                </c:pt>
                <c:pt idx="26">
                  <c:v>286.45521339390478</c:v>
                </c:pt>
              </c:numCache>
            </c:numRef>
          </c:xVal>
          <c:yVal>
            <c:numRef>
              <c:f>Daten!$H$2:$H$28</c:f>
              <c:numCache>
                <c:formatCode>0.0</c:formatCode>
                <c:ptCount val="27"/>
                <c:pt idx="0">
                  <c:v>61.15142000000003</c:v>
                </c:pt>
                <c:pt idx="1">
                  <c:v>53.206320000000005</c:v>
                </c:pt>
                <c:pt idx="2">
                  <c:v>50.119780000000048</c:v>
                </c:pt>
                <c:pt idx="3">
                  <c:v>48.18240000000003</c:v>
                </c:pt>
                <c:pt idx="4">
                  <c:v>46.810600000000022</c:v>
                </c:pt>
                <c:pt idx="5">
                  <c:v>46.059560000000033</c:v>
                </c:pt>
                <c:pt idx="6">
                  <c:v>45.240589999999997</c:v>
                </c:pt>
                <c:pt idx="7">
                  <c:v>44.500050000000044</c:v>
                </c:pt>
                <c:pt idx="8">
                  <c:v>43.998860000000036</c:v>
                </c:pt>
                <c:pt idx="9">
                  <c:v>43.751180000000033</c:v>
                </c:pt>
                <c:pt idx="10">
                  <c:v>43.431300000000022</c:v>
                </c:pt>
                <c:pt idx="11">
                  <c:v>43.07501000000002</c:v>
                </c:pt>
                <c:pt idx="12">
                  <c:v>42.808800000000019</c:v>
                </c:pt>
                <c:pt idx="13">
                  <c:v>42.555900000000008</c:v>
                </c:pt>
                <c:pt idx="14">
                  <c:v>42.324330000000032</c:v>
                </c:pt>
                <c:pt idx="15">
                  <c:v>42.037710000000004</c:v>
                </c:pt>
                <c:pt idx="16">
                  <c:v>41.849019999999996</c:v>
                </c:pt>
                <c:pt idx="17">
                  <c:v>41.681240000000003</c:v>
                </c:pt>
                <c:pt idx="18">
                  <c:v>41.533230000000003</c:v>
                </c:pt>
                <c:pt idx="19">
                  <c:v>41.395650000000046</c:v>
                </c:pt>
                <c:pt idx="20">
                  <c:v>41.273310000000038</c:v>
                </c:pt>
                <c:pt idx="21">
                  <c:v>41.160270000000025</c:v>
                </c:pt>
                <c:pt idx="22">
                  <c:v>41.070730000000026</c:v>
                </c:pt>
                <c:pt idx="23">
                  <c:v>40.982630000000029</c:v>
                </c:pt>
                <c:pt idx="24">
                  <c:v>40.903310000000033</c:v>
                </c:pt>
                <c:pt idx="25">
                  <c:v>40.821979999999996</c:v>
                </c:pt>
                <c:pt idx="26">
                  <c:v>40.751059999999995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C1A-45AC-9AEF-6AF883C4852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2062340991"/>
        <c:axId val="2061307647"/>
      </c:scatterChart>
      <c:scatterChart>
        <c:scatterStyle val="smoothMarker"/>
        <c:varyColors val="0"/>
        <c:ser>
          <c:idx val="1"/>
          <c:order val="1"/>
          <c:tx>
            <c:v>vmax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Daten!$B$2:$B$28</c:f>
              <c:numCache>
                <c:formatCode>0.0</c:formatCode>
                <c:ptCount val="27"/>
                <c:pt idx="0">
                  <c:v>10.710133127018731</c:v>
                </c:pt>
                <c:pt idx="1">
                  <c:v>21.457287035302251</c:v>
                </c:pt>
                <c:pt idx="2">
                  <c:v>32.201663555666286</c:v>
                </c:pt>
                <c:pt idx="3">
                  <c:v>42.945399904676549</c:v>
                </c:pt>
                <c:pt idx="4">
                  <c:v>53.688827291101468</c:v>
                </c:pt>
                <c:pt idx="5">
                  <c:v>60.850978395737513</c:v>
                </c:pt>
                <c:pt idx="6">
                  <c:v>71.594265880312193</c:v>
                </c:pt>
                <c:pt idx="7">
                  <c:v>82.337405619884322</c:v>
                </c:pt>
                <c:pt idx="8">
                  <c:v>93.0804450822923</c:v>
                </c:pt>
                <c:pt idx="9">
                  <c:v>100.24254307050028</c:v>
                </c:pt>
                <c:pt idx="10">
                  <c:v>110.98548532074966</c:v>
                </c:pt>
                <c:pt idx="11">
                  <c:v>121.7285295061034</c:v>
                </c:pt>
                <c:pt idx="12">
                  <c:v>132.47155766431251</c:v>
                </c:pt>
                <c:pt idx="13">
                  <c:v>143.21470879682352</c:v>
                </c:pt>
                <c:pt idx="14">
                  <c:v>153.95767013032051</c:v>
                </c:pt>
                <c:pt idx="15">
                  <c:v>168.28164139175766</c:v>
                </c:pt>
                <c:pt idx="16">
                  <c:v>179.02487915591939</c:v>
                </c:pt>
                <c:pt idx="17">
                  <c:v>189.76770281629967</c:v>
                </c:pt>
                <c:pt idx="18">
                  <c:v>200.51068121087775</c:v>
                </c:pt>
                <c:pt idx="19">
                  <c:v>211.25380975503168</c:v>
                </c:pt>
                <c:pt idx="20">
                  <c:v>221.99671995540203</c:v>
                </c:pt>
                <c:pt idx="21">
                  <c:v>232.73974308993294</c:v>
                </c:pt>
                <c:pt idx="22">
                  <c:v>243.48288689030306</c:v>
                </c:pt>
                <c:pt idx="23">
                  <c:v>254.22614719453185</c:v>
                </c:pt>
                <c:pt idx="24">
                  <c:v>264.96908349763254</c:v>
                </c:pt>
                <c:pt idx="25">
                  <c:v>275.71210771013767</c:v>
                </c:pt>
                <c:pt idx="26">
                  <c:v>286.45521339390478</c:v>
                </c:pt>
              </c:numCache>
            </c:numRef>
          </c:xVal>
          <c:yVal>
            <c:numRef>
              <c:f>Daten!$P$2:$P$28</c:f>
              <c:numCache>
                <c:formatCode>0.00</c:formatCode>
                <c:ptCount val="27"/>
                <c:pt idx="0">
                  <c:v>0.16861100000000001</c:v>
                </c:pt>
                <c:pt idx="1">
                  <c:v>0.31542199999999998</c:v>
                </c:pt>
                <c:pt idx="2">
                  <c:v>0.46223299999999995</c:v>
                </c:pt>
                <c:pt idx="3">
                  <c:v>0.60904400000000003</c:v>
                </c:pt>
                <c:pt idx="4">
                  <c:v>0.75585499999999994</c:v>
                </c:pt>
                <c:pt idx="5">
                  <c:v>0.85372900000000007</c:v>
                </c:pt>
                <c:pt idx="6">
                  <c:v>1.00054</c:v>
                </c:pt>
                <c:pt idx="7">
                  <c:v>1.147351</c:v>
                </c:pt>
                <c:pt idx="8">
                  <c:v>1.2941619999999998</c:v>
                </c:pt>
                <c:pt idx="9">
                  <c:v>1.3920360000000001</c:v>
                </c:pt>
                <c:pt idx="10">
                  <c:v>1.5388469999999999</c:v>
                </c:pt>
                <c:pt idx="11">
                  <c:v>1.6856580000000001</c:v>
                </c:pt>
                <c:pt idx="12">
                  <c:v>1.8324689999999999</c:v>
                </c:pt>
                <c:pt idx="13">
                  <c:v>1.9792799999999999</c:v>
                </c:pt>
                <c:pt idx="14">
                  <c:v>2.1260909999999997</c:v>
                </c:pt>
                <c:pt idx="15">
                  <c:v>2.3218389999999998</c:v>
                </c:pt>
                <c:pt idx="16">
                  <c:v>2.4686499999999998</c:v>
                </c:pt>
                <c:pt idx="17">
                  <c:v>2.6154609999999998</c:v>
                </c:pt>
                <c:pt idx="18">
                  <c:v>2.7622719999999998</c:v>
                </c:pt>
                <c:pt idx="19">
                  <c:v>2.9090829999999994</c:v>
                </c:pt>
                <c:pt idx="20">
                  <c:v>3.0558939999999994</c:v>
                </c:pt>
                <c:pt idx="21">
                  <c:v>3.2027049999999999</c:v>
                </c:pt>
                <c:pt idx="22">
                  <c:v>3.3495159999999999</c:v>
                </c:pt>
                <c:pt idx="23">
                  <c:v>3.4963269999999995</c:v>
                </c:pt>
                <c:pt idx="24">
                  <c:v>3.6431379999999995</c:v>
                </c:pt>
                <c:pt idx="25">
                  <c:v>3.7899489999999996</c:v>
                </c:pt>
                <c:pt idx="26">
                  <c:v>3.9367599999999996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C1A-45AC-9AEF-6AF883C4852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221572479"/>
        <c:axId val="221582879"/>
      </c:scatterChart>
      <c:valAx>
        <c:axId val="2062340991"/>
        <c:scaling>
          <c:orientation val="minMax"/>
          <c:max val="31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1307647"/>
        <c:crosses val="autoZero"/>
        <c:crossBetween val="midCat"/>
        <c:majorUnit val="10"/>
      </c:valAx>
      <c:valAx>
        <c:axId val="2061307647"/>
        <c:scaling>
          <c:orientation val="minMax"/>
          <c:min val="3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Tmax</a:t>
                </a:r>
                <a:r>
                  <a:rPr lang="de-DE" baseline="0"/>
                  <a:t> in °C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2340991"/>
        <c:crosses val="autoZero"/>
        <c:crossBetween val="midCat"/>
        <c:majorUnit val="1"/>
      </c:valAx>
      <c:valAx>
        <c:axId val="221582879"/>
        <c:scaling>
          <c:orientation val="minMax"/>
          <c:max val="5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baseline="0"/>
                  <a:t>v in 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21572479"/>
        <c:crosses val="max"/>
        <c:crossBetween val="midCat"/>
        <c:majorUnit val="0.14000000000000001"/>
      </c:valAx>
      <c:valAx>
        <c:axId val="221572479"/>
        <c:scaling>
          <c:orientation val="minMax"/>
        </c:scaling>
        <c:delete val="1"/>
        <c:axPos val="b"/>
        <c:numFmt formatCode="0.0" sourceLinked="1"/>
        <c:majorTickMark val="out"/>
        <c:minorTickMark val="none"/>
        <c:tickLblPos val="nextTo"/>
        <c:crossAx val="2215828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Einlass</a:t>
            </a:r>
            <a:r>
              <a:rPr lang="de-DE" baseline="0"/>
              <a:t> 306 K // 200 W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Daten!$B$2:$B$28</c:f>
              <c:numCache>
                <c:formatCode>0.0</c:formatCode>
                <c:ptCount val="27"/>
                <c:pt idx="0">
                  <c:v>10.710133127018731</c:v>
                </c:pt>
                <c:pt idx="1">
                  <c:v>21.457287035302251</c:v>
                </c:pt>
                <c:pt idx="2">
                  <c:v>32.201663555666286</c:v>
                </c:pt>
                <c:pt idx="3">
                  <c:v>42.945399904676549</c:v>
                </c:pt>
                <c:pt idx="4">
                  <c:v>53.688827291101468</c:v>
                </c:pt>
                <c:pt idx="5">
                  <c:v>60.850978395737513</c:v>
                </c:pt>
                <c:pt idx="6">
                  <c:v>71.594265880312193</c:v>
                </c:pt>
                <c:pt idx="7">
                  <c:v>82.337405619884322</c:v>
                </c:pt>
                <c:pt idx="8">
                  <c:v>93.0804450822923</c:v>
                </c:pt>
                <c:pt idx="9">
                  <c:v>100.24254307050028</c:v>
                </c:pt>
                <c:pt idx="10">
                  <c:v>110.98548532074966</c:v>
                </c:pt>
                <c:pt idx="11">
                  <c:v>121.7285295061034</c:v>
                </c:pt>
                <c:pt idx="12">
                  <c:v>132.47155766431251</c:v>
                </c:pt>
                <c:pt idx="13">
                  <c:v>143.21470879682352</c:v>
                </c:pt>
                <c:pt idx="14">
                  <c:v>153.95767013032051</c:v>
                </c:pt>
                <c:pt idx="15">
                  <c:v>168.28164139175766</c:v>
                </c:pt>
                <c:pt idx="16">
                  <c:v>179.02487915591939</c:v>
                </c:pt>
                <c:pt idx="17">
                  <c:v>189.76770281629967</c:v>
                </c:pt>
                <c:pt idx="18">
                  <c:v>200.51068121087775</c:v>
                </c:pt>
                <c:pt idx="19">
                  <c:v>211.25380975503168</c:v>
                </c:pt>
                <c:pt idx="20">
                  <c:v>221.99671995540203</c:v>
                </c:pt>
                <c:pt idx="21">
                  <c:v>232.73974308993294</c:v>
                </c:pt>
                <c:pt idx="22">
                  <c:v>243.48288689030306</c:v>
                </c:pt>
                <c:pt idx="23">
                  <c:v>254.22614719453185</c:v>
                </c:pt>
                <c:pt idx="24">
                  <c:v>264.96908349763254</c:v>
                </c:pt>
                <c:pt idx="25">
                  <c:v>275.71210771013767</c:v>
                </c:pt>
                <c:pt idx="26">
                  <c:v>286.45521339390478</c:v>
                </c:pt>
              </c:numCache>
            </c:numRef>
          </c:xVal>
          <c:yVal>
            <c:numRef>
              <c:f>Daten!$E$2:$E$28</c:f>
              <c:numCache>
                <c:formatCode>0.0000</c:formatCode>
                <c:ptCount val="27"/>
                <c:pt idx="0">
                  <c:v>0.10622580670246562</c:v>
                </c:pt>
                <c:pt idx="1">
                  <c:v>6.3708948900621648E-2</c:v>
                </c:pt>
                <c:pt idx="2">
                  <c:v>4.7913016895655774E-2</c:v>
                </c:pt>
                <c:pt idx="3">
                  <c:v>3.9097295439921582E-2</c:v>
                </c:pt>
                <c:pt idx="4">
                  <c:v>3.336865684437617E-2</c:v>
                </c:pt>
                <c:pt idx="5">
                  <c:v>3.0489613490198277E-2</c:v>
                </c:pt>
                <c:pt idx="6">
                  <c:v>2.7224693633912299E-2</c:v>
                </c:pt>
                <c:pt idx="7">
                  <c:v>2.4616810339932692E-2</c:v>
                </c:pt>
                <c:pt idx="8">
                  <c:v>2.2649581896749486E-2</c:v>
                </c:pt>
                <c:pt idx="9">
                  <c:v>2.15818782813007E-2</c:v>
                </c:pt>
                <c:pt idx="10">
                  <c:v>2.0207846331271737E-2</c:v>
                </c:pt>
                <c:pt idx="11">
                  <c:v>1.8968093265053564E-2</c:v>
                </c:pt>
                <c:pt idx="12">
                  <c:v>1.7944601621459624E-2</c:v>
                </c:pt>
                <c:pt idx="13">
                  <c:v>1.7038015734342424E-2</c:v>
                </c:pt>
                <c:pt idx="14">
                  <c:v>1.6235702689167283E-2</c:v>
                </c:pt>
                <c:pt idx="15">
                  <c:v>1.5292755404330236E-2</c:v>
                </c:pt>
                <c:pt idx="16">
                  <c:v>1.4673834457903365E-2</c:v>
                </c:pt>
                <c:pt idx="17">
                  <c:v>1.4118999871732847E-2</c:v>
                </c:pt>
                <c:pt idx="18">
                  <c:v>1.3620018195358123E-2</c:v>
                </c:pt>
                <c:pt idx="19">
                  <c:v>1.316368909937341E-2</c:v>
                </c:pt>
                <c:pt idx="20">
                  <c:v>1.2749015970464893E-2</c:v>
                </c:pt>
                <c:pt idx="21">
                  <c:v>1.2367503736005056E-2</c:v>
                </c:pt>
                <c:pt idx="22">
                  <c:v>1.2026297652980987E-2</c:v>
                </c:pt>
                <c:pt idx="23">
                  <c:v>1.1706244698555654E-2</c:v>
                </c:pt>
                <c:pt idx="24">
                  <c:v>1.1410447856312235E-2</c:v>
                </c:pt>
                <c:pt idx="25">
                  <c:v>1.1129333727647751E-2</c:v>
                </c:pt>
                <c:pt idx="26">
                  <c:v>1.0869991416763704E-2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E24-4B8E-893D-1CDB5F8C63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2542272"/>
        <c:axId val="1663345344"/>
      </c:scatterChart>
      <c:valAx>
        <c:axId val="1662542272"/>
        <c:scaling>
          <c:orientation val="minMax"/>
          <c:max val="3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63345344"/>
        <c:crosses val="autoZero"/>
        <c:crossBetween val="midCat"/>
        <c:majorUnit val="10"/>
      </c:valAx>
      <c:valAx>
        <c:axId val="1663345344"/>
        <c:scaling>
          <c:orientation val="minMax"/>
          <c:min val="7.5000000000000023E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Thermaler</a:t>
                </a:r>
                <a:r>
                  <a:rPr lang="de-DE" baseline="0"/>
                  <a:t> Widerstand in K/W</a:t>
                </a:r>
                <a:endParaRPr lang="de-DE"/>
              </a:p>
              <a:p>
                <a:pPr>
                  <a:defRPr/>
                </a:pP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62542272"/>
        <c:crosses val="autoZero"/>
        <c:crossBetween val="midCat"/>
        <c:majorUnit val="2.5000000000000005E-3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Einfluss</a:t>
            </a:r>
            <a:r>
              <a:rPr lang="de-DE" baseline="0"/>
              <a:t> Wärmleitfähigkeit Kühlerkörper-Material @ 100,2 L/h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Material!$A$4:$A$6</c:f>
              <c:numCache>
                <c:formatCode>General</c:formatCode>
                <c:ptCount val="3"/>
                <c:pt idx="0">
                  <c:v>387.6</c:v>
                </c:pt>
                <c:pt idx="1">
                  <c:v>202.4</c:v>
                </c:pt>
                <c:pt idx="2">
                  <c:v>101</c:v>
                </c:pt>
              </c:numCache>
            </c:numRef>
          </c:xVal>
          <c:yVal>
            <c:numRef>
              <c:f>Material!$C$4:$C$6</c:f>
              <c:numCache>
                <c:formatCode>0.00</c:formatCode>
                <c:ptCount val="3"/>
                <c:pt idx="0">
                  <c:v>43.751180000000033</c:v>
                </c:pt>
                <c:pt idx="1">
                  <c:v>48.020100000000014</c:v>
                </c:pt>
                <c:pt idx="2">
                  <c:v>55.696709999999996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37-47EE-9FAC-4BBDD35C8A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272432"/>
        <c:axId val="285722624"/>
      </c:scatterChart>
      <c:valAx>
        <c:axId val="60272432"/>
        <c:scaling>
          <c:orientation val="minMax"/>
          <c:min val="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W</a:t>
                </a:r>
                <a:r>
                  <a:rPr lang="de-DE" baseline="0"/>
                  <a:t> / m * 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85722624"/>
        <c:crosses val="autoZero"/>
        <c:crossBetween val="midCat"/>
        <c:majorUnit val="20"/>
      </c:valAx>
      <c:valAx>
        <c:axId val="285722624"/>
        <c:scaling>
          <c:orientation val="minMax"/>
          <c:min val="4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Tmax</a:t>
                </a:r>
                <a:r>
                  <a:rPr lang="de-DE" baseline="0"/>
                  <a:t> in °C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0272432"/>
        <c:crosses val="autoZero"/>
        <c:crossBetween val="midCat"/>
        <c:majorUnit val="0.2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Einfluss</a:t>
            </a:r>
            <a:r>
              <a:rPr lang="de-DE" baseline="0"/>
              <a:t> der Rauhigkeit bei 32,2 L/h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Rauhigkeit!$D$3:$D$6</c:f>
              <c:numCache>
                <c:formatCode>0.00</c:formatCode>
                <c:ptCount val="4"/>
                <c:pt idx="0">
                  <c:v>0</c:v>
                </c:pt>
                <c:pt idx="1">
                  <c:v>4</c:v>
                </c:pt>
                <c:pt idx="2">
                  <c:v>12</c:v>
                </c:pt>
                <c:pt idx="3">
                  <c:v>20</c:v>
                </c:pt>
              </c:numCache>
            </c:numRef>
          </c:xVal>
          <c:yVal>
            <c:numRef>
              <c:f>Rauhigkeit!$G$3:$G$6</c:f>
              <c:numCache>
                <c:formatCode>0.00</c:formatCode>
                <c:ptCount val="4"/>
                <c:pt idx="0">
                  <c:v>50.10363000000001</c:v>
                </c:pt>
                <c:pt idx="1">
                  <c:v>50.119780000000048</c:v>
                </c:pt>
                <c:pt idx="2">
                  <c:v>50.119780000000048</c:v>
                </c:pt>
                <c:pt idx="3">
                  <c:v>50.119780000000048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C90-42F9-8B4E-03911D02C1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3371952"/>
        <c:axId val="285941856"/>
      </c:scatterChart>
      <c:valAx>
        <c:axId val="413371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>
                    <a:latin typeface="Calibri" panose="020F0502020204030204" pitchFamily="34" charset="0"/>
                    <a:cs typeface="Calibri" panose="020F0502020204030204" pitchFamily="34" charset="0"/>
                  </a:rPr>
                  <a:t>µm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85941856"/>
        <c:crosses val="autoZero"/>
        <c:crossBetween val="midCat"/>
      </c:valAx>
      <c:valAx>
        <c:axId val="285941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Tmax</a:t>
                </a:r>
                <a:r>
                  <a:rPr lang="de-DE" baseline="0"/>
                  <a:t> in °C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133719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Einfluss</a:t>
            </a:r>
            <a:r>
              <a:rPr lang="de-DE" baseline="0"/>
              <a:t> der Rauhigkeit bei 100,2 L/h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Rauhigkeit!$D$11:$D$14</c:f>
              <c:numCache>
                <c:formatCode>0.00</c:formatCode>
                <c:ptCount val="4"/>
                <c:pt idx="0">
                  <c:v>0</c:v>
                </c:pt>
                <c:pt idx="1">
                  <c:v>4</c:v>
                </c:pt>
                <c:pt idx="2">
                  <c:v>12</c:v>
                </c:pt>
                <c:pt idx="3">
                  <c:v>20</c:v>
                </c:pt>
              </c:numCache>
            </c:numRef>
          </c:xVal>
          <c:yVal>
            <c:numRef>
              <c:f>Rauhigkeit!$G$11:$G$14</c:f>
              <c:numCache>
                <c:formatCode>0.00</c:formatCode>
                <c:ptCount val="4"/>
                <c:pt idx="0">
                  <c:v>43.576960000000042</c:v>
                </c:pt>
                <c:pt idx="1">
                  <c:v>43.751180000000033</c:v>
                </c:pt>
                <c:pt idx="2">
                  <c:v>44.140950000000032</c:v>
                </c:pt>
                <c:pt idx="3">
                  <c:v>44.589440000000025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DA0-47F3-B2E6-D3FB75F3A9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3371952"/>
        <c:axId val="285941856"/>
      </c:scatterChart>
      <c:valAx>
        <c:axId val="413371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>
                    <a:latin typeface="Calibri" panose="020F0502020204030204" pitchFamily="34" charset="0"/>
                    <a:cs typeface="Calibri" panose="020F0502020204030204" pitchFamily="34" charset="0"/>
                  </a:rPr>
                  <a:t>µm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85941856"/>
        <c:crosses val="autoZero"/>
        <c:crossBetween val="midCat"/>
      </c:valAx>
      <c:valAx>
        <c:axId val="285941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Tmax</a:t>
                </a:r>
                <a:r>
                  <a:rPr lang="de-DE" baseline="0"/>
                  <a:t> in °C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133719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 baseline="0"/>
              <a:t>erreichbarer Volumenstrom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Heatkiller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Daten!$B$2:$B$32</c:f>
              <c:numCache>
                <c:formatCode>0.0</c:formatCode>
                <c:ptCount val="31"/>
                <c:pt idx="0">
                  <c:v>10.710133127018731</c:v>
                </c:pt>
                <c:pt idx="1">
                  <c:v>21.457287035302251</c:v>
                </c:pt>
                <c:pt idx="2">
                  <c:v>32.201663555666286</c:v>
                </c:pt>
                <c:pt idx="3">
                  <c:v>42.945399904676549</c:v>
                </c:pt>
                <c:pt idx="4">
                  <c:v>53.688827291101468</c:v>
                </c:pt>
                <c:pt idx="5">
                  <c:v>60.850978395737513</c:v>
                </c:pt>
                <c:pt idx="6">
                  <c:v>71.594265880312193</c:v>
                </c:pt>
                <c:pt idx="7">
                  <c:v>82.337405619884322</c:v>
                </c:pt>
                <c:pt idx="8">
                  <c:v>93.0804450822923</c:v>
                </c:pt>
                <c:pt idx="9">
                  <c:v>100.24254307050028</c:v>
                </c:pt>
                <c:pt idx="10">
                  <c:v>110.98548532074966</c:v>
                </c:pt>
                <c:pt idx="11">
                  <c:v>121.7285295061034</c:v>
                </c:pt>
                <c:pt idx="12">
                  <c:v>132.47155766431251</c:v>
                </c:pt>
                <c:pt idx="13">
                  <c:v>143.21470879682352</c:v>
                </c:pt>
                <c:pt idx="14">
                  <c:v>153.95767013032051</c:v>
                </c:pt>
                <c:pt idx="15">
                  <c:v>168.28164139175766</c:v>
                </c:pt>
                <c:pt idx="16">
                  <c:v>179.02487915591939</c:v>
                </c:pt>
                <c:pt idx="17">
                  <c:v>189.76770281629967</c:v>
                </c:pt>
                <c:pt idx="18">
                  <c:v>200.51068121087775</c:v>
                </c:pt>
                <c:pt idx="19">
                  <c:v>211.25380975503168</c:v>
                </c:pt>
                <c:pt idx="20">
                  <c:v>221.99671995540203</c:v>
                </c:pt>
                <c:pt idx="21">
                  <c:v>232.73974308993294</c:v>
                </c:pt>
                <c:pt idx="22">
                  <c:v>243.48288689030306</c:v>
                </c:pt>
                <c:pt idx="23">
                  <c:v>254.22614719453185</c:v>
                </c:pt>
                <c:pt idx="24">
                  <c:v>264.96908349763254</c:v>
                </c:pt>
                <c:pt idx="25">
                  <c:v>275.71210771013767</c:v>
                </c:pt>
                <c:pt idx="26">
                  <c:v>286.45521339390478</c:v>
                </c:pt>
                <c:pt idx="27">
                  <c:v>297.19728389617626</c:v>
                </c:pt>
                <c:pt idx="28">
                  <c:v>307.93935439844762</c:v>
                </c:pt>
                <c:pt idx="29">
                  <c:v>318.68142490071904</c:v>
                </c:pt>
                <c:pt idx="30">
                  <c:v>329.42349540299051</c:v>
                </c:pt>
              </c:numCache>
            </c:numRef>
          </c:xVal>
          <c:yVal>
            <c:numRef>
              <c:f>Daten!$F$2:$F$31</c:f>
              <c:numCache>
                <c:formatCode>0</c:formatCode>
                <c:ptCount val="30"/>
                <c:pt idx="0">
                  <c:v>167.255285774909</c:v>
                </c:pt>
                <c:pt idx="1">
                  <c:v>381.63026249688437</c:v>
                </c:pt>
                <c:pt idx="2">
                  <c:v>661.89544942345094</c:v>
                </c:pt>
                <c:pt idx="3">
                  <c:v>1008.0508465546088</c:v>
                </c:pt>
                <c:pt idx="4">
                  <c:v>1420.0964538903577</c:v>
                </c:pt>
                <c:pt idx="5">
                  <c:v>1731.399197783408</c:v>
                </c:pt>
                <c:pt idx="6">
                  <c:v>2253.2618221268085</c:v>
                </c:pt>
                <c:pt idx="7">
                  <c:v>2841.0146566748008</c:v>
                </c:pt>
                <c:pt idx="8">
                  <c:v>3494.6577014273844</c:v>
                </c:pt>
                <c:pt idx="9">
                  <c:v>3967.0254035983244</c:v>
                </c:pt>
                <c:pt idx="10">
                  <c:v>4730.4854653585589</c:v>
                </c:pt>
                <c:pt idx="11">
                  <c:v>5559.8357373233857</c:v>
                </c:pt>
                <c:pt idx="12">
                  <c:v>6455.0762194928029</c:v>
                </c:pt>
                <c:pt idx="13">
                  <c:v>7416.2069118668123</c:v>
                </c:pt>
                <c:pt idx="14">
                  <c:v>8443.2278144454103</c:v>
                </c:pt>
                <c:pt idx="15">
                  <c:v>9915.0849004240208</c:v>
                </c:pt>
                <c:pt idx="16">
                  <c:v>11095.849626813335</c:v>
                </c:pt>
                <c:pt idx="17">
                  <c:v>12342.504563407238</c:v>
                </c:pt>
                <c:pt idx="18">
                  <c:v>13655.049710205734</c:v>
                </c:pt>
                <c:pt idx="19">
                  <c:v>15033.48506720882</c:v>
                </c:pt>
                <c:pt idx="20">
                  <c:v>16477.810634416499</c:v>
                </c:pt>
                <c:pt idx="21">
                  <c:v>17988.026411828771</c:v>
                </c:pt>
                <c:pt idx="22">
                  <c:v>19564.132399445629</c:v>
                </c:pt>
                <c:pt idx="23">
                  <c:v>21206.128597267078</c:v>
                </c:pt>
                <c:pt idx="24">
                  <c:v>22914.01500529312</c:v>
                </c:pt>
                <c:pt idx="25">
                  <c:v>24687.791623523757</c:v>
                </c:pt>
                <c:pt idx="26">
                  <c:v>26527.458451958981</c:v>
                </c:pt>
                <c:pt idx="27">
                  <c:v>28433.015490598802</c:v>
                </c:pt>
                <c:pt idx="28">
                  <c:v>30404.462739443195</c:v>
                </c:pt>
                <c:pt idx="29">
                  <c:v>32441.800198492201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1B1-4847-BF92-328D1C7A9833}"/>
            </c:ext>
          </c:extLst>
        </c:ser>
        <c:ser>
          <c:idx val="1"/>
          <c:order val="1"/>
          <c:tx>
            <c:v>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Daten!$B$2:$B$32</c:f>
              <c:numCache>
                <c:formatCode>0.0</c:formatCode>
                <c:ptCount val="31"/>
                <c:pt idx="0">
                  <c:v>10.710133127018731</c:v>
                </c:pt>
                <c:pt idx="1">
                  <c:v>21.457287035302251</c:v>
                </c:pt>
                <c:pt idx="2">
                  <c:v>32.201663555666286</c:v>
                </c:pt>
                <c:pt idx="3">
                  <c:v>42.945399904676549</c:v>
                </c:pt>
                <c:pt idx="4">
                  <c:v>53.688827291101468</c:v>
                </c:pt>
                <c:pt idx="5">
                  <c:v>60.850978395737513</c:v>
                </c:pt>
                <c:pt idx="6">
                  <c:v>71.594265880312193</c:v>
                </c:pt>
                <c:pt idx="7">
                  <c:v>82.337405619884322</c:v>
                </c:pt>
                <c:pt idx="8">
                  <c:v>93.0804450822923</c:v>
                </c:pt>
                <c:pt idx="9">
                  <c:v>100.24254307050028</c:v>
                </c:pt>
                <c:pt idx="10">
                  <c:v>110.98548532074966</c:v>
                </c:pt>
                <c:pt idx="11">
                  <c:v>121.7285295061034</c:v>
                </c:pt>
                <c:pt idx="12">
                  <c:v>132.47155766431251</c:v>
                </c:pt>
                <c:pt idx="13">
                  <c:v>143.21470879682352</c:v>
                </c:pt>
                <c:pt idx="14">
                  <c:v>153.95767013032051</c:v>
                </c:pt>
                <c:pt idx="15">
                  <c:v>168.28164139175766</c:v>
                </c:pt>
                <c:pt idx="16">
                  <c:v>179.02487915591939</c:v>
                </c:pt>
                <c:pt idx="17">
                  <c:v>189.76770281629967</c:v>
                </c:pt>
                <c:pt idx="18">
                  <c:v>200.51068121087775</c:v>
                </c:pt>
                <c:pt idx="19">
                  <c:v>211.25380975503168</c:v>
                </c:pt>
                <c:pt idx="20">
                  <c:v>221.99671995540203</c:v>
                </c:pt>
                <c:pt idx="21">
                  <c:v>232.73974308993294</c:v>
                </c:pt>
                <c:pt idx="22">
                  <c:v>243.48288689030306</c:v>
                </c:pt>
                <c:pt idx="23">
                  <c:v>254.22614719453185</c:v>
                </c:pt>
                <c:pt idx="24">
                  <c:v>264.96908349763254</c:v>
                </c:pt>
                <c:pt idx="25">
                  <c:v>275.71210771013767</c:v>
                </c:pt>
                <c:pt idx="26">
                  <c:v>286.45521339390478</c:v>
                </c:pt>
                <c:pt idx="27">
                  <c:v>297.19728389617626</c:v>
                </c:pt>
                <c:pt idx="28">
                  <c:v>307.93935439844762</c:v>
                </c:pt>
                <c:pt idx="29">
                  <c:v>318.68142490071904</c:v>
                </c:pt>
                <c:pt idx="30">
                  <c:v>329.42349540299051</c:v>
                </c:pt>
              </c:numCache>
            </c:numRef>
          </c:xVal>
          <c:yVal>
            <c:numRef>
              <c:f>Pumpen!$J$4:$J$35</c:f>
              <c:numCache>
                <c:formatCode>General</c:formatCode>
                <c:ptCount val="32"/>
                <c:pt idx="0">
                  <c:v>46013.220890422272</c:v>
                </c:pt>
                <c:pt idx="1">
                  <c:v>45974.787965011405</c:v>
                </c:pt>
                <c:pt idx="2">
                  <c:v>45933.874661102433</c:v>
                </c:pt>
                <c:pt idx="3">
                  <c:v>45841.726009043152</c:v>
                </c:pt>
                <c:pt idx="4">
                  <c:v>45764.514630120364</c:v>
                </c:pt>
                <c:pt idx="5">
                  <c:v>45726.857723057663</c:v>
                </c:pt>
                <c:pt idx="6">
                  <c:v>45564.700159562963</c:v>
                </c:pt>
                <c:pt idx="7">
                  <c:v>45363.634686281686</c:v>
                </c:pt>
                <c:pt idx="8">
                  <c:v>45122.411402115744</c:v>
                </c:pt>
                <c:pt idx="9">
                  <c:v>44867.339694102426</c:v>
                </c:pt>
                <c:pt idx="10">
                  <c:v>44638.225892786766</c:v>
                </c:pt>
                <c:pt idx="11">
                  <c:v>44319.934081740364</c:v>
                </c:pt>
                <c:pt idx="12">
                  <c:v>43928.163262695052</c:v>
                </c:pt>
                <c:pt idx="13">
                  <c:v>43491.993726457018</c:v>
                </c:pt>
                <c:pt idx="14">
                  <c:v>43010.690476962271</c:v>
                </c:pt>
                <c:pt idx="15">
                  <c:v>42483.566314496915</c:v>
                </c:pt>
                <c:pt idx="16">
                  <c:v>41745.396078139813</c:v>
                </c:pt>
                <c:pt idx="17">
                  <c:v>41111.788190429113</c:v>
                </c:pt>
                <c:pt idx="18">
                  <c:v>40494.310345826074</c:v>
                </c:pt>
                <c:pt idx="19">
                  <c:v>39768.964124722574</c:v>
                </c:pt>
                <c:pt idx="20">
                  <c:v>38994.797882820167</c:v>
                </c:pt>
                <c:pt idx="21">
                  <c:v>38171.314690829517</c:v>
                </c:pt>
                <c:pt idx="22">
                  <c:v>37298.038100744394</c:v>
                </c:pt>
                <c:pt idx="23">
                  <c:v>36460.555616187812</c:v>
                </c:pt>
                <c:pt idx="24">
                  <c:v>35490.962194397878</c:v>
                </c:pt>
                <c:pt idx="25">
                  <c:v>34470.290092557756</c:v>
                </c:pt>
                <c:pt idx="26">
                  <c:v>33398.12769540977</c:v>
                </c:pt>
                <c:pt idx="27">
                  <c:v>32378.41775804092</c:v>
                </c:pt>
                <c:pt idx="28">
                  <c:v>31206.86102249867</c:v>
                </c:pt>
                <c:pt idx="29">
                  <c:v>29982.690338055883</c:v>
                </c:pt>
                <c:pt idx="30">
                  <c:v>28705.542032800502</c:v>
                </c:pt>
                <c:pt idx="31">
                  <c:v>27375.062778466327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1B1-4847-BF92-328D1C7A9833}"/>
            </c:ext>
          </c:extLst>
        </c:ser>
        <c:ser>
          <c:idx val="2"/>
          <c:order val="2"/>
          <c:tx>
            <c:v>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Daten!$B$2:$B$32</c:f>
              <c:numCache>
                <c:formatCode>0.0</c:formatCode>
                <c:ptCount val="31"/>
                <c:pt idx="0">
                  <c:v>10.710133127018731</c:v>
                </c:pt>
                <c:pt idx="1">
                  <c:v>21.457287035302251</c:v>
                </c:pt>
                <c:pt idx="2">
                  <c:v>32.201663555666286</c:v>
                </c:pt>
                <c:pt idx="3">
                  <c:v>42.945399904676549</c:v>
                </c:pt>
                <c:pt idx="4">
                  <c:v>53.688827291101468</c:v>
                </c:pt>
                <c:pt idx="5">
                  <c:v>60.850978395737513</c:v>
                </c:pt>
                <c:pt idx="6">
                  <c:v>71.594265880312193</c:v>
                </c:pt>
                <c:pt idx="7">
                  <c:v>82.337405619884322</c:v>
                </c:pt>
                <c:pt idx="8">
                  <c:v>93.0804450822923</c:v>
                </c:pt>
                <c:pt idx="9">
                  <c:v>100.24254307050028</c:v>
                </c:pt>
                <c:pt idx="10">
                  <c:v>110.98548532074966</c:v>
                </c:pt>
                <c:pt idx="11">
                  <c:v>121.7285295061034</c:v>
                </c:pt>
                <c:pt idx="12">
                  <c:v>132.47155766431251</c:v>
                </c:pt>
                <c:pt idx="13">
                  <c:v>143.21470879682352</c:v>
                </c:pt>
                <c:pt idx="14">
                  <c:v>153.95767013032051</c:v>
                </c:pt>
                <c:pt idx="15">
                  <c:v>168.28164139175766</c:v>
                </c:pt>
                <c:pt idx="16">
                  <c:v>179.02487915591939</c:v>
                </c:pt>
                <c:pt idx="17">
                  <c:v>189.76770281629967</c:v>
                </c:pt>
                <c:pt idx="18">
                  <c:v>200.51068121087775</c:v>
                </c:pt>
                <c:pt idx="19">
                  <c:v>211.25380975503168</c:v>
                </c:pt>
                <c:pt idx="20">
                  <c:v>221.99671995540203</c:v>
                </c:pt>
                <c:pt idx="21">
                  <c:v>232.73974308993294</c:v>
                </c:pt>
                <c:pt idx="22">
                  <c:v>243.48288689030306</c:v>
                </c:pt>
                <c:pt idx="23">
                  <c:v>254.22614719453185</c:v>
                </c:pt>
                <c:pt idx="24">
                  <c:v>264.96908349763254</c:v>
                </c:pt>
                <c:pt idx="25">
                  <c:v>275.71210771013767</c:v>
                </c:pt>
                <c:pt idx="26">
                  <c:v>286.45521339390478</c:v>
                </c:pt>
                <c:pt idx="27">
                  <c:v>297.19728389617626</c:v>
                </c:pt>
                <c:pt idx="28">
                  <c:v>307.93935439844762</c:v>
                </c:pt>
                <c:pt idx="29">
                  <c:v>318.68142490071904</c:v>
                </c:pt>
                <c:pt idx="30">
                  <c:v>329.42349540299051</c:v>
                </c:pt>
              </c:numCache>
            </c:numRef>
          </c:xVal>
          <c:yVal>
            <c:numRef>
              <c:f>Pumpen!$K$4:$K$34</c:f>
              <c:numCache>
                <c:formatCode>General</c:formatCode>
                <c:ptCount val="31"/>
                <c:pt idx="0">
                  <c:v>36134.981895861667</c:v>
                </c:pt>
                <c:pt idx="1">
                  <c:v>35993.60268803496</c:v>
                </c:pt>
                <c:pt idx="2">
                  <c:v>35890.74005481779</c:v>
                </c:pt>
                <c:pt idx="3">
                  <c:v>35713.796440873703</c:v>
                </c:pt>
                <c:pt idx="4">
                  <c:v>35593.006296629188</c:v>
                </c:pt>
                <c:pt idx="5">
                  <c:v>35539.511138300928</c:v>
                </c:pt>
                <c:pt idx="6">
                  <c:v>35335.329735235406</c:v>
                </c:pt>
                <c:pt idx="7">
                  <c:v>35119.743876454406</c:v>
                </c:pt>
                <c:pt idx="8">
                  <c:v>34894.012573048676</c:v>
                </c:pt>
                <c:pt idx="9">
                  <c:v>34680.815648683973</c:v>
                </c:pt>
                <c:pt idx="10">
                  <c:v>34505.192850593419</c:v>
                </c:pt>
                <c:pt idx="11">
                  <c:v>34279.746523470894</c:v>
                </c:pt>
                <c:pt idx="12">
                  <c:v>34024.628107686527</c:v>
                </c:pt>
                <c:pt idx="13">
                  <c:v>33762.506582414288</c:v>
                </c:pt>
                <c:pt idx="14">
                  <c:v>33493.793456417741</c:v>
                </c:pt>
                <c:pt idx="15">
                  <c:v>33218.8459994929</c:v>
                </c:pt>
                <c:pt idx="16">
                  <c:v>32860.387080726076</c:v>
                </c:pt>
                <c:pt idx="17">
                  <c:v>32572.381134470907</c:v>
                </c:pt>
                <c:pt idx="18">
                  <c:v>32305.925040484639</c:v>
                </c:pt>
                <c:pt idx="19">
                  <c:v>32007.929390318626</c:v>
                </c:pt>
                <c:pt idx="20">
                  <c:v>31704.998779155572</c:v>
                </c:pt>
                <c:pt idx="21">
                  <c:v>31397.314018837547</c:v>
                </c:pt>
                <c:pt idx="22">
                  <c:v>31085.040625472211</c:v>
                </c:pt>
                <c:pt idx="23">
                  <c:v>30797.302135048743</c:v>
                </c:pt>
                <c:pt idx="24">
                  <c:v>30476.681325224326</c:v>
                </c:pt>
                <c:pt idx="25">
                  <c:v>30151.883232136013</c:v>
                </c:pt>
                <c:pt idx="26">
                  <c:v>29823.029601665072</c:v>
                </c:pt>
                <c:pt idx="27">
                  <c:v>29520.648115277156</c:v>
                </c:pt>
                <c:pt idx="28">
                  <c:v>29184.360932169468</c:v>
                </c:pt>
                <c:pt idx="29">
                  <c:v>28844.328340589815</c:v>
                </c:pt>
                <c:pt idx="30">
                  <c:v>28500.644213477357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1B1-4847-BF92-328D1C7A98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6191055"/>
        <c:axId val="230805951"/>
      </c:scatterChart>
      <c:valAx>
        <c:axId val="286191055"/>
        <c:scaling>
          <c:orientation val="minMax"/>
          <c:max val="33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30805951"/>
        <c:crosses val="autoZero"/>
        <c:crossBetween val="midCat"/>
        <c:majorUnit val="10"/>
      </c:valAx>
      <c:valAx>
        <c:axId val="230805951"/>
        <c:scaling>
          <c:orientation val="minMax"/>
          <c:max val="3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</a:p>
              <a:p>
                <a:pPr>
                  <a:defRPr/>
                </a:pPr>
                <a:endParaRPr lang="de-DE"/>
              </a:p>
              <a:p>
                <a:pPr>
                  <a:defRPr/>
                </a:pP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86191055"/>
        <c:crosses val="autoZero"/>
        <c:crossBetween val="midCat"/>
        <c:majorUnit val="1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Turbulenz // Sprung -&gt; Transitionsphase // &gt; 100%</a:t>
            </a:r>
            <a:r>
              <a:rPr lang="en-US" baseline="0"/>
              <a:t> voll ausgebildete Turbulenz</a:t>
            </a:r>
          </a:p>
        </c:rich>
      </c:tx>
      <c:layout>
        <c:manualLayout>
          <c:xMode val="edge"/>
          <c:yMode val="edge"/>
          <c:x val="0.29577360175338907"/>
          <c:y val="1.23881624225739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Rohreingang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Daten!$B$2:$B$28</c:f>
              <c:numCache>
                <c:formatCode>0.0</c:formatCode>
                <c:ptCount val="27"/>
                <c:pt idx="0">
                  <c:v>10.710133127018731</c:v>
                </c:pt>
                <c:pt idx="1">
                  <c:v>21.457287035302251</c:v>
                </c:pt>
                <c:pt idx="2">
                  <c:v>32.201663555666286</c:v>
                </c:pt>
                <c:pt idx="3">
                  <c:v>42.945399904676549</c:v>
                </c:pt>
                <c:pt idx="4">
                  <c:v>53.688827291101468</c:v>
                </c:pt>
                <c:pt idx="5">
                  <c:v>60.850978395737513</c:v>
                </c:pt>
                <c:pt idx="6">
                  <c:v>71.594265880312193</c:v>
                </c:pt>
                <c:pt idx="7">
                  <c:v>82.337405619884322</c:v>
                </c:pt>
                <c:pt idx="8">
                  <c:v>93.0804450822923</c:v>
                </c:pt>
                <c:pt idx="9">
                  <c:v>100.24254307050028</c:v>
                </c:pt>
                <c:pt idx="10">
                  <c:v>110.98548532074966</c:v>
                </c:pt>
                <c:pt idx="11">
                  <c:v>121.7285295061034</c:v>
                </c:pt>
                <c:pt idx="12">
                  <c:v>132.47155766431251</c:v>
                </c:pt>
                <c:pt idx="13">
                  <c:v>143.21470879682352</c:v>
                </c:pt>
                <c:pt idx="14">
                  <c:v>153.95767013032051</c:v>
                </c:pt>
                <c:pt idx="15">
                  <c:v>168.28164139175766</c:v>
                </c:pt>
                <c:pt idx="16">
                  <c:v>179.02487915591939</c:v>
                </c:pt>
                <c:pt idx="17">
                  <c:v>189.76770281629967</c:v>
                </c:pt>
                <c:pt idx="18">
                  <c:v>200.51068121087775</c:v>
                </c:pt>
                <c:pt idx="19">
                  <c:v>211.25380975503168</c:v>
                </c:pt>
                <c:pt idx="20">
                  <c:v>221.99671995540203</c:v>
                </c:pt>
                <c:pt idx="21">
                  <c:v>232.73974308993294</c:v>
                </c:pt>
                <c:pt idx="22">
                  <c:v>243.48288689030306</c:v>
                </c:pt>
                <c:pt idx="23">
                  <c:v>254.22614719453185</c:v>
                </c:pt>
                <c:pt idx="24">
                  <c:v>264.96908349763254</c:v>
                </c:pt>
                <c:pt idx="25">
                  <c:v>275.71210771013767</c:v>
                </c:pt>
                <c:pt idx="26">
                  <c:v>286.45521339390478</c:v>
                </c:pt>
              </c:numCache>
            </c:numRef>
          </c:xVal>
          <c:yVal>
            <c:numRef>
              <c:f>Daten!$U$2:$U$28</c:f>
              <c:numCache>
                <c:formatCode>0.00</c:formatCode>
                <c:ptCount val="27"/>
                <c:pt idx="0">
                  <c:v>0.30199619</c:v>
                </c:pt>
                <c:pt idx="1">
                  <c:v>0.60388195</c:v>
                </c:pt>
                <c:pt idx="2">
                  <c:v>0.90566968999999997</c:v>
                </c:pt>
                <c:pt idx="3">
                  <c:v>1.2073525999999999</c:v>
                </c:pt>
                <c:pt idx="4">
                  <c:v>1.5089241</c:v>
                </c:pt>
                <c:pt idx="5">
                  <c:v>5.1459824000000003</c:v>
                </c:pt>
                <c:pt idx="6">
                  <c:v>6.9159823999999999</c:v>
                </c:pt>
                <c:pt idx="7">
                  <c:v>8.9359824000000003</c:v>
                </c:pt>
                <c:pt idx="8">
                  <c:v>11.1359824</c:v>
                </c:pt>
                <c:pt idx="9">
                  <c:v>12.676973499999999</c:v>
                </c:pt>
                <c:pt idx="10">
                  <c:v>14.956896199999999</c:v>
                </c:pt>
                <c:pt idx="11">
                  <c:v>17.4500542</c:v>
                </c:pt>
                <c:pt idx="12">
                  <c:v>19.911640999999999</c:v>
                </c:pt>
                <c:pt idx="13">
                  <c:v>22.408487000000001</c:v>
                </c:pt>
                <c:pt idx="14">
                  <c:v>25.083356000000002</c:v>
                </c:pt>
                <c:pt idx="15">
                  <c:v>28.523025000000001</c:v>
                </c:pt>
                <c:pt idx="16">
                  <c:v>31.133782999999998</c:v>
                </c:pt>
                <c:pt idx="17">
                  <c:v>33.724663999999997</c:v>
                </c:pt>
                <c:pt idx="18">
                  <c:v>36.237347</c:v>
                </c:pt>
                <c:pt idx="19">
                  <c:v>38.736072999999998</c:v>
                </c:pt>
                <c:pt idx="20">
                  <c:v>41.166756999999997</c:v>
                </c:pt>
                <c:pt idx="21">
                  <c:v>43.518036000000002</c:v>
                </c:pt>
                <c:pt idx="22">
                  <c:v>45.865704999999998</c:v>
                </c:pt>
                <c:pt idx="23">
                  <c:v>47.943973</c:v>
                </c:pt>
                <c:pt idx="24">
                  <c:v>50.261487000000002</c:v>
                </c:pt>
                <c:pt idx="25">
                  <c:v>52.107894000000002</c:v>
                </c:pt>
                <c:pt idx="26">
                  <c:v>54.172019999999996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064-4260-8ED0-E85A8E39404C}"/>
            </c:ext>
          </c:extLst>
        </c:ser>
        <c:ser>
          <c:idx val="1"/>
          <c:order val="1"/>
          <c:tx>
            <c:v>Kanaleingang</c:v>
          </c:tx>
          <c:spPr>
            <a:ln w="19050" cap="rnd">
              <a:solidFill>
                <a:schemeClr val="accent2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Daten!$B$2:$B$28</c:f>
              <c:numCache>
                <c:formatCode>0.0</c:formatCode>
                <c:ptCount val="27"/>
                <c:pt idx="0">
                  <c:v>10.710133127018731</c:v>
                </c:pt>
                <c:pt idx="1">
                  <c:v>21.457287035302251</c:v>
                </c:pt>
                <c:pt idx="2">
                  <c:v>32.201663555666286</c:v>
                </c:pt>
                <c:pt idx="3">
                  <c:v>42.945399904676549</c:v>
                </c:pt>
                <c:pt idx="4">
                  <c:v>53.688827291101468</c:v>
                </c:pt>
                <c:pt idx="5">
                  <c:v>60.850978395737513</c:v>
                </c:pt>
                <c:pt idx="6">
                  <c:v>71.594265880312193</c:v>
                </c:pt>
                <c:pt idx="7">
                  <c:v>82.337405619884322</c:v>
                </c:pt>
                <c:pt idx="8">
                  <c:v>93.0804450822923</c:v>
                </c:pt>
                <c:pt idx="9">
                  <c:v>100.24254307050028</c:v>
                </c:pt>
                <c:pt idx="10">
                  <c:v>110.98548532074966</c:v>
                </c:pt>
                <c:pt idx="11">
                  <c:v>121.7285295061034</c:v>
                </c:pt>
                <c:pt idx="12">
                  <c:v>132.47155766431251</c:v>
                </c:pt>
                <c:pt idx="13">
                  <c:v>143.21470879682352</c:v>
                </c:pt>
                <c:pt idx="14">
                  <c:v>153.95767013032051</c:v>
                </c:pt>
                <c:pt idx="15">
                  <c:v>168.28164139175766</c:v>
                </c:pt>
                <c:pt idx="16">
                  <c:v>179.02487915591939</c:v>
                </c:pt>
                <c:pt idx="17">
                  <c:v>189.76770281629967</c:v>
                </c:pt>
                <c:pt idx="18">
                  <c:v>200.51068121087775</c:v>
                </c:pt>
                <c:pt idx="19">
                  <c:v>211.25380975503168</c:v>
                </c:pt>
                <c:pt idx="20">
                  <c:v>221.99671995540203</c:v>
                </c:pt>
                <c:pt idx="21">
                  <c:v>232.73974308993294</c:v>
                </c:pt>
                <c:pt idx="22">
                  <c:v>243.48288689030306</c:v>
                </c:pt>
                <c:pt idx="23">
                  <c:v>254.22614719453185</c:v>
                </c:pt>
                <c:pt idx="24">
                  <c:v>264.96908349763254</c:v>
                </c:pt>
                <c:pt idx="25">
                  <c:v>275.71210771013767</c:v>
                </c:pt>
                <c:pt idx="26">
                  <c:v>286.45521339390478</c:v>
                </c:pt>
              </c:numCache>
            </c:numRef>
          </c:xVal>
          <c:yVal>
            <c:numRef>
              <c:f>Daten!$V$2:$V$28</c:f>
              <c:numCache>
                <c:formatCode>0.00</c:formatCode>
                <c:ptCount val="27"/>
                <c:pt idx="0">
                  <c:v>0.17873405000000001</c:v>
                </c:pt>
                <c:pt idx="1">
                  <c:v>0.36633213999999997</c:v>
                </c:pt>
                <c:pt idx="2">
                  <c:v>0.54624857999999998</c:v>
                </c:pt>
                <c:pt idx="3">
                  <c:v>0.69985637000000001</c:v>
                </c:pt>
                <c:pt idx="4">
                  <c:v>0.82304957999999995</c:v>
                </c:pt>
                <c:pt idx="5">
                  <c:v>8.3749121999999989</c:v>
                </c:pt>
                <c:pt idx="6">
                  <c:v>11.973989999999999</c:v>
                </c:pt>
                <c:pt idx="7">
                  <c:v>13.782539999999999</c:v>
                </c:pt>
                <c:pt idx="8">
                  <c:v>15.239368000000001</c:v>
                </c:pt>
                <c:pt idx="9">
                  <c:v>16.853216</c:v>
                </c:pt>
                <c:pt idx="10">
                  <c:v>18.384698999999998</c:v>
                </c:pt>
                <c:pt idx="11">
                  <c:v>20.574448</c:v>
                </c:pt>
                <c:pt idx="12">
                  <c:v>22.682827</c:v>
                </c:pt>
                <c:pt idx="13">
                  <c:v>24.674735000000002</c:v>
                </c:pt>
                <c:pt idx="14">
                  <c:v>26.317194999999998</c:v>
                </c:pt>
                <c:pt idx="15">
                  <c:v>28.997787000000002</c:v>
                </c:pt>
                <c:pt idx="16">
                  <c:v>31.126481999999999</c:v>
                </c:pt>
                <c:pt idx="17">
                  <c:v>33.191577000000002</c:v>
                </c:pt>
                <c:pt idx="18">
                  <c:v>35.243738</c:v>
                </c:pt>
                <c:pt idx="19">
                  <c:v>37.275227000000001</c:v>
                </c:pt>
                <c:pt idx="20">
                  <c:v>39.289659999999998</c:v>
                </c:pt>
                <c:pt idx="21">
                  <c:v>41.229095999999998</c:v>
                </c:pt>
                <c:pt idx="22">
                  <c:v>43.269605999999996</c:v>
                </c:pt>
                <c:pt idx="23">
                  <c:v>45.452126</c:v>
                </c:pt>
                <c:pt idx="24">
                  <c:v>47.413168999999996</c:v>
                </c:pt>
                <c:pt idx="25">
                  <c:v>49.387748999999999</c:v>
                </c:pt>
                <c:pt idx="26">
                  <c:v>51.346203999999993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064-4260-8ED0-E85A8E39404C}"/>
            </c:ext>
          </c:extLst>
        </c:ser>
        <c:ser>
          <c:idx val="2"/>
          <c:order val="2"/>
          <c:tx>
            <c:v>Kanäle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Daten!$B$2:$B$28</c:f>
              <c:numCache>
                <c:formatCode>0.0</c:formatCode>
                <c:ptCount val="27"/>
                <c:pt idx="0">
                  <c:v>10.710133127018731</c:v>
                </c:pt>
                <c:pt idx="1">
                  <c:v>21.457287035302251</c:v>
                </c:pt>
                <c:pt idx="2">
                  <c:v>32.201663555666286</c:v>
                </c:pt>
                <c:pt idx="3">
                  <c:v>42.945399904676549</c:v>
                </c:pt>
                <c:pt idx="4">
                  <c:v>53.688827291101468</c:v>
                </c:pt>
                <c:pt idx="5">
                  <c:v>60.850978395737513</c:v>
                </c:pt>
                <c:pt idx="6">
                  <c:v>71.594265880312193</c:v>
                </c:pt>
                <c:pt idx="7">
                  <c:v>82.337405619884322</c:v>
                </c:pt>
                <c:pt idx="8">
                  <c:v>93.0804450822923</c:v>
                </c:pt>
                <c:pt idx="9">
                  <c:v>100.24254307050028</c:v>
                </c:pt>
                <c:pt idx="10">
                  <c:v>110.98548532074966</c:v>
                </c:pt>
                <c:pt idx="11">
                  <c:v>121.7285295061034</c:v>
                </c:pt>
                <c:pt idx="12">
                  <c:v>132.47155766431251</c:v>
                </c:pt>
                <c:pt idx="13">
                  <c:v>143.21470879682352</c:v>
                </c:pt>
                <c:pt idx="14">
                  <c:v>153.95767013032051</c:v>
                </c:pt>
                <c:pt idx="15">
                  <c:v>168.28164139175766</c:v>
                </c:pt>
                <c:pt idx="16">
                  <c:v>179.02487915591939</c:v>
                </c:pt>
                <c:pt idx="17">
                  <c:v>189.76770281629967</c:v>
                </c:pt>
                <c:pt idx="18">
                  <c:v>200.51068121087775</c:v>
                </c:pt>
                <c:pt idx="19">
                  <c:v>211.25380975503168</c:v>
                </c:pt>
                <c:pt idx="20">
                  <c:v>221.99671995540203</c:v>
                </c:pt>
                <c:pt idx="21">
                  <c:v>232.73974308993294</c:v>
                </c:pt>
                <c:pt idx="22">
                  <c:v>243.48288689030306</c:v>
                </c:pt>
                <c:pt idx="23">
                  <c:v>254.22614719453185</c:v>
                </c:pt>
                <c:pt idx="24">
                  <c:v>264.96908349763254</c:v>
                </c:pt>
                <c:pt idx="25">
                  <c:v>275.71210771013767</c:v>
                </c:pt>
                <c:pt idx="26">
                  <c:v>286.45521339390478</c:v>
                </c:pt>
              </c:numCache>
            </c:numRef>
          </c:xVal>
          <c:yVal>
            <c:numRef>
              <c:f>Daten!$W$2:$W$28</c:f>
              <c:numCache>
                <c:formatCode>0.00</c:formatCode>
                <c:ptCount val="27"/>
                <c:pt idx="0">
                  <c:v>4.2231865000000004E-4</c:v>
                </c:pt>
                <c:pt idx="1">
                  <c:v>2.1495211000000002E-3</c:v>
                </c:pt>
                <c:pt idx="2">
                  <c:v>4.5129351000000005E-3</c:v>
                </c:pt>
                <c:pt idx="3">
                  <c:v>7.2734888999999997E-3</c:v>
                </c:pt>
                <c:pt idx="4">
                  <c:v>9.5921792000000002E-3</c:v>
                </c:pt>
                <c:pt idx="5">
                  <c:v>2.2358702000000001E-2</c:v>
                </c:pt>
                <c:pt idx="6">
                  <c:v>3.6019349999999999E-2</c:v>
                </c:pt>
                <c:pt idx="7">
                  <c:v>4.0325488E-2</c:v>
                </c:pt>
                <c:pt idx="8">
                  <c:v>5.1214607000000002E-2</c:v>
                </c:pt>
                <c:pt idx="9">
                  <c:v>11.10915</c:v>
                </c:pt>
                <c:pt idx="10">
                  <c:v>11.407709000000001</c:v>
                </c:pt>
                <c:pt idx="11">
                  <c:v>12.122463</c:v>
                </c:pt>
                <c:pt idx="12">
                  <c:v>13.796016</c:v>
                </c:pt>
                <c:pt idx="13">
                  <c:v>14.974644000000001</c:v>
                </c:pt>
                <c:pt idx="14">
                  <c:v>15.221076999999999</c:v>
                </c:pt>
                <c:pt idx="15">
                  <c:v>16.478186999999998</c:v>
                </c:pt>
                <c:pt idx="16">
                  <c:v>17.416318999999998</c:v>
                </c:pt>
                <c:pt idx="17">
                  <c:v>18.266739000000001</c:v>
                </c:pt>
                <c:pt idx="18">
                  <c:v>19.075386999999999</c:v>
                </c:pt>
                <c:pt idx="19">
                  <c:v>19.912711999999999</c:v>
                </c:pt>
                <c:pt idx="20">
                  <c:v>21.024069000000001</c:v>
                </c:pt>
                <c:pt idx="21">
                  <c:v>22.577812000000002</c:v>
                </c:pt>
                <c:pt idx="22">
                  <c:v>23.805578999999998</c:v>
                </c:pt>
                <c:pt idx="23">
                  <c:v>24.384937000000001</c:v>
                </c:pt>
                <c:pt idx="24">
                  <c:v>25.579797999999997</c:v>
                </c:pt>
                <c:pt idx="25">
                  <c:v>26.846976999999999</c:v>
                </c:pt>
                <c:pt idx="26">
                  <c:v>27.817374999999998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064-4260-8ED0-E85A8E39404C}"/>
            </c:ext>
          </c:extLst>
        </c:ser>
        <c:ser>
          <c:idx val="3"/>
          <c:order val="3"/>
          <c:tx>
            <c:v>Kanalausgang</c:v>
          </c:tx>
          <c:spPr>
            <a:ln w="19050" cap="rnd">
              <a:solidFill>
                <a:schemeClr val="accent4"/>
              </a:solidFill>
              <a:prstDash val="lgDashDot"/>
              <a:round/>
            </a:ln>
            <a:effectLst/>
          </c:spPr>
          <c:marker>
            <c:symbol val="none"/>
          </c:marker>
          <c:xVal>
            <c:numRef>
              <c:f>Daten!$B$2:$B$28</c:f>
              <c:numCache>
                <c:formatCode>0.0</c:formatCode>
                <c:ptCount val="27"/>
                <c:pt idx="0">
                  <c:v>10.710133127018731</c:v>
                </c:pt>
                <c:pt idx="1">
                  <c:v>21.457287035302251</c:v>
                </c:pt>
                <c:pt idx="2">
                  <c:v>32.201663555666286</c:v>
                </c:pt>
                <c:pt idx="3">
                  <c:v>42.945399904676549</c:v>
                </c:pt>
                <c:pt idx="4">
                  <c:v>53.688827291101468</c:v>
                </c:pt>
                <c:pt idx="5">
                  <c:v>60.850978395737513</c:v>
                </c:pt>
                <c:pt idx="6">
                  <c:v>71.594265880312193</c:v>
                </c:pt>
                <c:pt idx="7">
                  <c:v>82.337405619884322</c:v>
                </c:pt>
                <c:pt idx="8">
                  <c:v>93.0804450822923</c:v>
                </c:pt>
                <c:pt idx="9">
                  <c:v>100.24254307050028</c:v>
                </c:pt>
                <c:pt idx="10">
                  <c:v>110.98548532074966</c:v>
                </c:pt>
                <c:pt idx="11">
                  <c:v>121.7285295061034</c:v>
                </c:pt>
                <c:pt idx="12">
                  <c:v>132.47155766431251</c:v>
                </c:pt>
                <c:pt idx="13">
                  <c:v>143.21470879682352</c:v>
                </c:pt>
                <c:pt idx="14">
                  <c:v>153.95767013032051</c:v>
                </c:pt>
                <c:pt idx="15">
                  <c:v>168.28164139175766</c:v>
                </c:pt>
                <c:pt idx="16">
                  <c:v>179.02487915591939</c:v>
                </c:pt>
                <c:pt idx="17">
                  <c:v>189.76770281629967</c:v>
                </c:pt>
                <c:pt idx="18">
                  <c:v>200.51068121087775</c:v>
                </c:pt>
                <c:pt idx="19">
                  <c:v>211.25380975503168</c:v>
                </c:pt>
                <c:pt idx="20">
                  <c:v>221.99671995540203</c:v>
                </c:pt>
                <c:pt idx="21">
                  <c:v>232.73974308993294</c:v>
                </c:pt>
                <c:pt idx="22">
                  <c:v>243.48288689030306</c:v>
                </c:pt>
                <c:pt idx="23">
                  <c:v>254.22614719453185</c:v>
                </c:pt>
                <c:pt idx="24">
                  <c:v>264.96908349763254</c:v>
                </c:pt>
                <c:pt idx="25">
                  <c:v>275.71210771013767</c:v>
                </c:pt>
                <c:pt idx="26">
                  <c:v>286.45521339390478</c:v>
                </c:pt>
              </c:numCache>
            </c:numRef>
          </c:xVal>
          <c:yVal>
            <c:numRef>
              <c:f>Daten!$X$2:$X$28</c:f>
              <c:numCache>
                <c:formatCode>0.00</c:formatCode>
                <c:ptCount val="27"/>
                <c:pt idx="0">
                  <c:v>8.1649657999999994E-6</c:v>
                </c:pt>
                <c:pt idx="1">
                  <c:v>0.10076497000000001</c:v>
                </c:pt>
                <c:pt idx="2">
                  <c:v>0.11357188</c:v>
                </c:pt>
                <c:pt idx="3">
                  <c:v>0.21831542000000001</c:v>
                </c:pt>
                <c:pt idx="4">
                  <c:v>0.37049799</c:v>
                </c:pt>
                <c:pt idx="5">
                  <c:v>0.57751050999999998</c:v>
                </c:pt>
                <c:pt idx="6">
                  <c:v>0.78238267999999989</c:v>
                </c:pt>
                <c:pt idx="7">
                  <c:v>2.3384947999999999</c:v>
                </c:pt>
                <c:pt idx="8">
                  <c:v>0.61861140000000003</c:v>
                </c:pt>
                <c:pt idx="9">
                  <c:v>11.205688</c:v>
                </c:pt>
                <c:pt idx="10">
                  <c:v>12.034255</c:v>
                </c:pt>
                <c:pt idx="11">
                  <c:v>13.007850000000001</c:v>
                </c:pt>
                <c:pt idx="12">
                  <c:v>13.820606999999999</c:v>
                </c:pt>
                <c:pt idx="13">
                  <c:v>14.567172000000001</c:v>
                </c:pt>
                <c:pt idx="14">
                  <c:v>15.346729</c:v>
                </c:pt>
                <c:pt idx="15">
                  <c:v>16.345036</c:v>
                </c:pt>
                <c:pt idx="16">
                  <c:v>17.101868</c:v>
                </c:pt>
                <c:pt idx="17">
                  <c:v>17.976666999999999</c:v>
                </c:pt>
                <c:pt idx="18">
                  <c:v>18.754462</c:v>
                </c:pt>
                <c:pt idx="19">
                  <c:v>19.510615999999999</c:v>
                </c:pt>
                <c:pt idx="20">
                  <c:v>20.249363000000002</c:v>
                </c:pt>
                <c:pt idx="21">
                  <c:v>20.917196000000001</c:v>
                </c:pt>
                <c:pt idx="22">
                  <c:v>21.590249</c:v>
                </c:pt>
                <c:pt idx="23">
                  <c:v>22.329454999999999</c:v>
                </c:pt>
                <c:pt idx="24">
                  <c:v>23.004694000000001</c:v>
                </c:pt>
                <c:pt idx="25">
                  <c:v>23.677544999999999</c:v>
                </c:pt>
                <c:pt idx="26">
                  <c:v>24.340795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064-4260-8ED0-E85A8E3940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2340991"/>
        <c:axId val="2061307647"/>
      </c:scatterChart>
      <c:valAx>
        <c:axId val="2062340991"/>
        <c:scaling>
          <c:orientation val="minMax"/>
          <c:max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1307647"/>
        <c:crosses val="autoZero"/>
        <c:crossBetween val="midCat"/>
        <c:majorUnit val="10"/>
      </c:valAx>
      <c:valAx>
        <c:axId val="2061307647"/>
        <c:scaling>
          <c:orientation val="minMax"/>
          <c:max val="6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Turbulenz - Intensität in 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2340991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755650</xdr:colOff>
      <xdr:row>27</xdr:row>
      <xdr:rowOff>25940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66F96EE4-76D0-4927-815C-7770FF588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851650" cy="4997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165100</xdr:colOff>
      <xdr:row>0</xdr:row>
      <xdr:rowOff>171450</xdr:rowOff>
    </xdr:from>
    <xdr:to>
      <xdr:col>18</xdr:col>
      <xdr:colOff>228600</xdr:colOff>
      <xdr:row>50</xdr:row>
      <xdr:rowOff>158750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D63F0105-2499-46C2-A0CA-B8C0CEF7D7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63500</xdr:colOff>
      <xdr:row>53</xdr:row>
      <xdr:rowOff>88900</xdr:rowOff>
    </xdr:from>
    <xdr:to>
      <xdr:col>18</xdr:col>
      <xdr:colOff>127000</xdr:colOff>
      <xdr:row>103</xdr:row>
      <xdr:rowOff>76200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EA9A41B4-A7C7-48A4-AEC6-2355B35F89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105</xdr:row>
      <xdr:rowOff>44450</xdr:rowOff>
    </xdr:from>
    <xdr:to>
      <xdr:col>18</xdr:col>
      <xdr:colOff>101600</xdr:colOff>
      <xdr:row>152</xdr:row>
      <xdr:rowOff>101600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D82E5E9E-64E0-4970-9709-E5AEE8E1A4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8</xdr:row>
      <xdr:rowOff>130174</xdr:rowOff>
    </xdr:from>
    <xdr:to>
      <xdr:col>15</xdr:col>
      <xdr:colOff>146050</xdr:colOff>
      <xdr:row>49</xdr:row>
      <xdr:rowOff>12700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693524B5-31AD-44D5-869F-B97181B544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279400</xdr:colOff>
      <xdr:row>16</xdr:row>
      <xdr:rowOff>149224</xdr:rowOff>
    </xdr:from>
    <xdr:to>
      <xdr:col>9</xdr:col>
      <xdr:colOff>628650</xdr:colOff>
      <xdr:row>38</xdr:row>
      <xdr:rowOff>69850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CA3569B8-B435-4CED-8AF2-218D616CF0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177800</xdr:colOff>
      <xdr:row>16</xdr:row>
      <xdr:rowOff>177800</xdr:rowOff>
    </xdr:from>
    <xdr:to>
      <xdr:col>19</xdr:col>
      <xdr:colOff>685800</xdr:colOff>
      <xdr:row>38</xdr:row>
      <xdr:rowOff>19050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25E3295-BB97-48B5-8E7F-01F3E9FA40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25400</xdr:rowOff>
    </xdr:from>
    <xdr:to>
      <xdr:col>19</xdr:col>
      <xdr:colOff>133350</xdr:colOff>
      <xdr:row>50</xdr:row>
      <xdr:rowOff>120650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D2DC1B2-C26E-4EE7-8DFE-F2CD0B62AB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19</xdr:col>
      <xdr:colOff>304800</xdr:colOff>
      <xdr:row>51</xdr:row>
      <xdr:rowOff>19050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888CE8E5-65B8-4ADC-9DFA-78CDA2D842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43DB5-8548-4237-BD93-D1F21F976B40}">
  <dimension ref="A30:D30"/>
  <sheetViews>
    <sheetView tabSelected="1" workbookViewId="0">
      <selection activeCell="M30" sqref="M30"/>
    </sheetView>
  </sheetViews>
  <sheetFormatPr baseColWidth="10" defaultRowHeight="14.5" x14ac:dyDescent="0.35"/>
  <sheetData>
    <row r="30" spans="1:4" x14ac:dyDescent="0.35">
      <c r="A30" t="s">
        <v>29</v>
      </c>
      <c r="C30">
        <v>0.5</v>
      </c>
      <c r="D30" t="s">
        <v>8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C6627-45BF-4218-A6DA-60D90DAFD639}">
  <dimension ref="A1:AT60"/>
  <sheetViews>
    <sheetView topLeftCell="F1" workbookViewId="0">
      <selection activeCell="N42" sqref="N42"/>
    </sheetView>
  </sheetViews>
  <sheetFormatPr baseColWidth="10" defaultRowHeight="14.5" x14ac:dyDescent="0.35"/>
  <cols>
    <col min="15" max="15" width="12.26953125" bestFit="1" customWidth="1"/>
    <col min="24" max="24" width="12.26953125" customWidth="1"/>
  </cols>
  <sheetData>
    <row r="1" spans="1:46" ht="16.5" x14ac:dyDescent="0.45">
      <c r="A1" s="5" t="s">
        <v>3</v>
      </c>
      <c r="B1" s="5" t="s">
        <v>4</v>
      </c>
      <c r="C1" s="5" t="s">
        <v>5</v>
      </c>
      <c r="D1" s="11" t="s">
        <v>6</v>
      </c>
      <c r="E1" s="11" t="s">
        <v>9</v>
      </c>
      <c r="F1" s="5" t="s">
        <v>14</v>
      </c>
      <c r="G1" s="5" t="s">
        <v>17</v>
      </c>
      <c r="H1" s="5" t="s">
        <v>18</v>
      </c>
      <c r="I1" s="5" t="s">
        <v>19</v>
      </c>
      <c r="J1" s="5" t="s">
        <v>20</v>
      </c>
      <c r="K1" s="5" t="s">
        <v>21</v>
      </c>
      <c r="L1" s="5" t="s">
        <v>22</v>
      </c>
      <c r="M1" s="5" t="s">
        <v>25</v>
      </c>
      <c r="N1" s="5" t="s">
        <v>26</v>
      </c>
      <c r="O1" s="5" t="s">
        <v>27</v>
      </c>
      <c r="P1" s="5" t="s">
        <v>23</v>
      </c>
      <c r="Q1" s="5" t="s">
        <v>24</v>
      </c>
      <c r="R1" s="5" t="s">
        <v>15</v>
      </c>
      <c r="S1" s="5" t="s">
        <v>2</v>
      </c>
      <c r="T1" s="5" t="s">
        <v>16</v>
      </c>
      <c r="U1" s="5" t="s">
        <v>10</v>
      </c>
      <c r="V1" s="5" t="s">
        <v>11</v>
      </c>
      <c r="W1" s="5" t="s">
        <v>12</v>
      </c>
      <c r="X1" s="5" t="s">
        <v>13</v>
      </c>
    </row>
    <row r="2" spans="1:46" x14ac:dyDescent="0.35">
      <c r="A2" s="4">
        <v>3.0000000000000001E-3</v>
      </c>
      <c r="B2" s="9">
        <f>A2*C2*3.6</f>
        <v>10.710133127018731</v>
      </c>
      <c r="C2" s="1">
        <f>(AM2+AN2)/2</f>
        <v>991.67899324247503</v>
      </c>
      <c r="D2" s="1">
        <v>4</v>
      </c>
      <c r="E2" s="7">
        <f>(M2*O2)^0.5/R2</f>
        <v>0.10622580670246562</v>
      </c>
      <c r="F2" s="10">
        <f>AR2+AS2*A2+AT2*A2^2</f>
        <v>167.255285774909</v>
      </c>
      <c r="G2" s="9">
        <v>334.30142000000001</v>
      </c>
      <c r="H2" s="9">
        <f t="shared" ref="H2:H28" si="0">G2-273.15</f>
        <v>61.15142000000003</v>
      </c>
      <c r="I2" s="9">
        <v>306</v>
      </c>
      <c r="J2" s="9">
        <f>I2-273.15</f>
        <v>32.850000000000023</v>
      </c>
      <c r="K2" s="9">
        <v>321.94820614596659</v>
      </c>
      <c r="L2" s="9">
        <f>K2-273.15</f>
        <v>48.798206145966617</v>
      </c>
      <c r="M2" s="1">
        <f>G2-I2</f>
        <v>28.301420000000007</v>
      </c>
      <c r="N2" s="1">
        <f>G2-K2</f>
        <v>12.353213854033413</v>
      </c>
      <c r="O2" s="1">
        <f>K2-I2</f>
        <v>15.948206145966594</v>
      </c>
      <c r="P2" s="1">
        <f>48.937*A2+0.0218</f>
        <v>0.16861100000000001</v>
      </c>
      <c r="Q2" s="1">
        <v>5.6703323E-2</v>
      </c>
      <c r="R2" s="1">
        <f>A2*O2*T2</f>
        <v>199.99999999999966</v>
      </c>
      <c r="S2" s="10">
        <f>A2*191646+4918.5</f>
        <v>5493.4380000000001</v>
      </c>
      <c r="T2" s="1">
        <f>(AO2+AP2)/2*1000</f>
        <v>4180.1984534496996</v>
      </c>
      <c r="U2" s="1">
        <f>AE2*100</f>
        <v>0.30199619</v>
      </c>
      <c r="V2" s="1">
        <f>AF2*100</f>
        <v>0.17873405000000001</v>
      </c>
      <c r="W2" s="1">
        <f>AG2*100</f>
        <v>4.2231865000000004E-4</v>
      </c>
      <c r="X2" s="1">
        <f>AH2*100</f>
        <v>8.1649657999999994E-6</v>
      </c>
      <c r="Y2" s="1"/>
      <c r="Z2" s="1"/>
      <c r="AA2" s="1"/>
      <c r="AB2" s="1"/>
      <c r="AC2" s="1"/>
      <c r="AD2" s="1"/>
      <c r="AE2">
        <v>3.0199619000000001E-3</v>
      </c>
      <c r="AF2">
        <v>1.7873405000000001E-3</v>
      </c>
      <c r="AG2" s="2">
        <v>4.2231865000000002E-6</v>
      </c>
      <c r="AH2" s="2">
        <v>8.1649657999999997E-8</v>
      </c>
      <c r="AI2" s="2"/>
      <c r="AK2">
        <v>101315</v>
      </c>
      <c r="AL2" s="1">
        <f>AK2+F2</f>
        <v>101482.25528577491</v>
      </c>
      <c r="AM2">
        <v>994.75383840740005</v>
      </c>
      <c r="AN2">
        <v>988.60414807755001</v>
      </c>
      <c r="AO2">
        <v>4.1794004805988996</v>
      </c>
      <c r="AP2">
        <v>4.1809964263005002</v>
      </c>
      <c r="AR2">
        <v>18.7705192575248</v>
      </c>
      <c r="AS2">
        <v>38513.220471696201</v>
      </c>
      <c r="AT2">
        <v>3660567.2335883998</v>
      </c>
    </row>
    <row r="3" spans="1:46" x14ac:dyDescent="0.35">
      <c r="A3" s="4">
        <v>6.0000000000000001E-3</v>
      </c>
      <c r="B3" s="9">
        <f t="shared" ref="B3:B35" si="1">A3*C3*3.6</f>
        <v>21.457287035302251</v>
      </c>
      <c r="C3" s="1">
        <f>(AM3+AN3)/2</f>
        <v>993.39291830103002</v>
      </c>
      <c r="D3" s="1">
        <v>4</v>
      </c>
      <c r="E3" s="7">
        <f>(M3*O3)^0.5/R3</f>
        <v>6.3708948900621648E-2</v>
      </c>
      <c r="F3" s="10">
        <f>AR3+AS3*A3+AT3*A3^2</f>
        <v>381.63026249688437</v>
      </c>
      <c r="G3" s="9">
        <v>326.35631999999998</v>
      </c>
      <c r="H3" s="9">
        <f t="shared" si="0"/>
        <v>53.206320000000005</v>
      </c>
      <c r="I3" s="9">
        <v>306</v>
      </c>
      <c r="J3" s="9">
        <f t="shared" ref="J3:J28" si="2">I3-273.15</f>
        <v>32.850000000000023</v>
      </c>
      <c r="K3" s="9">
        <v>313.9755676271979</v>
      </c>
      <c r="L3" s="9">
        <f t="shared" ref="L3:L28" si="3">K3-273.15</f>
        <v>40.825567627197927</v>
      </c>
      <c r="M3" s="1">
        <f>G3-I3</f>
        <v>20.356319999999982</v>
      </c>
      <c r="N3" s="1">
        <f>G3-K3</f>
        <v>12.380752372802078</v>
      </c>
      <c r="O3" s="1">
        <f t="shared" ref="O3:O28" si="4">K3-I3</f>
        <v>7.9755676271979041</v>
      </c>
      <c r="P3" s="1">
        <f>48.937*A3+0.0218</f>
        <v>0.31542199999999998</v>
      </c>
      <c r="Q3" s="1">
        <v>0.11495746</v>
      </c>
      <c r="R3" s="1">
        <f>A3*O3*T3</f>
        <v>200.0000000000002</v>
      </c>
      <c r="S3" s="10">
        <f>A3*191646+4918.5</f>
        <v>6068.3760000000002</v>
      </c>
      <c r="T3" s="1">
        <f>(AO3+AP3)/2*1000</f>
        <v>4179.4308432244507</v>
      </c>
      <c r="U3" s="1">
        <f>AE3*100</f>
        <v>0.60388195</v>
      </c>
      <c r="V3" s="1">
        <f>AF3*100</f>
        <v>0.36633213999999997</v>
      </c>
      <c r="W3" s="1">
        <f>AG3*100</f>
        <v>2.1495211000000002E-3</v>
      </c>
      <c r="X3" s="1">
        <f>AH3*100</f>
        <v>0.10076497000000001</v>
      </c>
      <c r="Y3" s="1"/>
      <c r="Z3" s="1"/>
      <c r="AA3" s="1"/>
      <c r="AB3" s="1"/>
      <c r="AC3" s="1"/>
      <c r="AD3" s="1"/>
      <c r="AE3">
        <v>6.0388194999999997E-3</v>
      </c>
      <c r="AF3">
        <v>3.6633213999999999E-3</v>
      </c>
      <c r="AG3" s="2">
        <v>2.1495211000000001E-5</v>
      </c>
      <c r="AH3" s="2">
        <v>1.0076497E-3</v>
      </c>
      <c r="AI3" s="2"/>
      <c r="AK3">
        <v>101315</v>
      </c>
      <c r="AL3" s="1">
        <f>AK3+F3</f>
        <v>101696.63026249688</v>
      </c>
      <c r="AM3">
        <v>994.75393013994994</v>
      </c>
      <c r="AN3">
        <v>992.03190646210999</v>
      </c>
      <c r="AO3">
        <v>4.1793999356541001</v>
      </c>
      <c r="AP3">
        <v>4.1794617507948004</v>
      </c>
      <c r="AR3">
        <v>18.7705192575248</v>
      </c>
      <c r="AS3">
        <v>38513.220471696201</v>
      </c>
      <c r="AT3">
        <v>3660567.2335883998</v>
      </c>
    </row>
    <row r="4" spans="1:46" x14ac:dyDescent="0.35">
      <c r="A4" s="4">
        <v>8.9999999999999993E-3</v>
      </c>
      <c r="B4" s="9">
        <f t="shared" si="1"/>
        <v>32.201663555666286</v>
      </c>
      <c r="C4" s="1">
        <f>(AM4+AN4)/2</f>
        <v>993.87850480451493</v>
      </c>
      <c r="D4" s="1">
        <v>4</v>
      </c>
      <c r="E4" s="7">
        <f>(M4*O4)^0.5/R4</f>
        <v>4.7913016895655774E-2</v>
      </c>
      <c r="F4" s="10">
        <f>AR4+AS4*A4+AT4*A4^2</f>
        <v>661.89544942345094</v>
      </c>
      <c r="G4" s="9">
        <v>323.26978000000003</v>
      </c>
      <c r="H4" s="9">
        <f t="shared" si="0"/>
        <v>50.119780000000048</v>
      </c>
      <c r="I4" s="9">
        <v>306</v>
      </c>
      <c r="J4" s="9">
        <f t="shared" si="2"/>
        <v>32.850000000000023</v>
      </c>
      <c r="K4" s="9">
        <v>311.31716602769325</v>
      </c>
      <c r="L4" s="9">
        <f t="shared" si="3"/>
        <v>38.16716602769327</v>
      </c>
      <c r="M4" s="1">
        <f>G4-I4</f>
        <v>17.269780000000026</v>
      </c>
      <c r="N4" s="1">
        <f>G4-K4</f>
        <v>11.952613972306779</v>
      </c>
      <c r="O4" s="1">
        <f t="shared" si="4"/>
        <v>5.3171660276932471</v>
      </c>
      <c r="P4" s="1">
        <f>48.937*A4+0.0218</f>
        <v>0.46223299999999995</v>
      </c>
      <c r="Q4" s="1">
        <v>0.17349566</v>
      </c>
      <c r="R4" s="1">
        <f>A4*O4*T4</f>
        <v>200.00000000000065</v>
      </c>
      <c r="S4" s="10">
        <f>A4*191646+4918.5</f>
        <v>6643.3140000000003</v>
      </c>
      <c r="T4" s="1">
        <f>(AO4+AP4)/2*1000</f>
        <v>4179.3357789624997</v>
      </c>
      <c r="U4" s="1">
        <f>AE4*100</f>
        <v>0.90566968999999997</v>
      </c>
      <c r="V4" s="1">
        <f>AF4*100</f>
        <v>0.54624857999999998</v>
      </c>
      <c r="W4" s="1">
        <f>AG4*100</f>
        <v>4.5129351000000005E-3</v>
      </c>
      <c r="X4" s="1">
        <f>AH4*100</f>
        <v>0.11357188</v>
      </c>
      <c r="Y4" s="1"/>
      <c r="Z4" s="1"/>
      <c r="AA4" s="1"/>
      <c r="AB4" s="1"/>
      <c r="AC4" s="1"/>
      <c r="AD4" s="1"/>
      <c r="AE4">
        <v>9.0566968999999994E-3</v>
      </c>
      <c r="AF4">
        <v>5.4624857999999998E-3</v>
      </c>
      <c r="AG4" s="2">
        <v>4.5129351000000001E-5</v>
      </c>
      <c r="AH4" s="2">
        <v>1.1357188E-3</v>
      </c>
      <c r="AI4" s="2"/>
      <c r="AK4">
        <v>101315</v>
      </c>
      <c r="AL4" s="1">
        <f>AK4+F4</f>
        <v>101976.89544942345</v>
      </c>
      <c r="AM4">
        <v>994.75404799181001</v>
      </c>
      <c r="AN4">
        <v>993.00296161721997</v>
      </c>
      <c r="AO4">
        <v>4.1793992355462999</v>
      </c>
      <c r="AP4">
        <v>4.1792723223786998</v>
      </c>
      <c r="AR4">
        <v>18.7705192575248</v>
      </c>
      <c r="AS4">
        <v>38513.220471696201</v>
      </c>
      <c r="AT4">
        <v>3660567.2335883998</v>
      </c>
    </row>
    <row r="5" spans="1:46" x14ac:dyDescent="0.35">
      <c r="A5" s="4">
        <v>1.2E-2</v>
      </c>
      <c r="B5" s="9">
        <f t="shared" si="1"/>
        <v>42.945399904676549</v>
      </c>
      <c r="C5" s="1">
        <f>(AM5+AN5)/2</f>
        <v>994.10647927492005</v>
      </c>
      <c r="D5" s="1">
        <v>4</v>
      </c>
      <c r="E5" s="7">
        <f>(M5*O5)^0.5/R5</f>
        <v>3.9097295439921582E-2</v>
      </c>
      <c r="F5" s="10">
        <f>AR5+AS5*A5+AT5*A5^2</f>
        <v>1008.0508465546088</v>
      </c>
      <c r="G5" s="9">
        <v>321.33240000000001</v>
      </c>
      <c r="H5" s="9">
        <f t="shared" si="0"/>
        <v>48.18240000000003</v>
      </c>
      <c r="I5" s="9">
        <v>306</v>
      </c>
      <c r="J5" s="9">
        <f t="shared" si="2"/>
        <v>32.850000000000023</v>
      </c>
      <c r="K5" s="9">
        <v>309.98789103001883</v>
      </c>
      <c r="L5" s="9">
        <f t="shared" si="3"/>
        <v>36.837891030018852</v>
      </c>
      <c r="M5" s="1">
        <f>G5-I5</f>
        <v>15.332400000000007</v>
      </c>
      <c r="N5" s="1">
        <f>G5-K5</f>
        <v>11.344508969981177</v>
      </c>
      <c r="O5" s="1">
        <f t="shared" si="4"/>
        <v>3.9878910300188295</v>
      </c>
      <c r="P5" s="1">
        <f>48.937*A5+0.0218</f>
        <v>0.60904400000000003</v>
      </c>
      <c r="Q5" s="1">
        <v>0.23266708999999999</v>
      </c>
      <c r="R5" s="1">
        <f>A5*O5*T5</f>
        <v>200.00000000000034</v>
      </c>
      <c r="S5" s="10">
        <f>A5*191646+4918.5</f>
        <v>7218.2520000000004</v>
      </c>
      <c r="T5" s="1">
        <f>(AO5+AP5)/2*1000</f>
        <v>4179.3184771621</v>
      </c>
      <c r="U5" s="1">
        <f>AE5*100</f>
        <v>1.2073525999999999</v>
      </c>
      <c r="V5" s="1">
        <f>AF5*100</f>
        <v>0.69985637000000001</v>
      </c>
      <c r="W5" s="1">
        <f>AG5*100</f>
        <v>7.2734888999999997E-3</v>
      </c>
      <c r="X5" s="1">
        <f>AH5*100</f>
        <v>0.21831542000000001</v>
      </c>
      <c r="Y5" s="1"/>
      <c r="Z5" s="1"/>
      <c r="AA5" s="1"/>
      <c r="AB5" s="1"/>
      <c r="AC5" s="1"/>
      <c r="AD5" s="1"/>
      <c r="AE5">
        <v>1.2073525999999999E-2</v>
      </c>
      <c r="AF5">
        <v>6.9985637E-3</v>
      </c>
      <c r="AG5" s="2">
        <v>7.2734888999999997E-5</v>
      </c>
      <c r="AH5" s="2">
        <v>2.1831542000000002E-3</v>
      </c>
      <c r="AI5" s="2"/>
      <c r="AK5">
        <v>101315</v>
      </c>
      <c r="AL5" s="1">
        <f>AK5+F5</f>
        <v>102323.05084655462</v>
      </c>
      <c r="AM5">
        <v>994.75422498891999</v>
      </c>
      <c r="AN5">
        <v>993.45873356092</v>
      </c>
      <c r="AO5">
        <v>4.1793981840832002</v>
      </c>
      <c r="AP5">
        <v>4.1792387702409997</v>
      </c>
      <c r="AR5">
        <v>18.7705192575248</v>
      </c>
      <c r="AS5">
        <v>38513.220471696201</v>
      </c>
      <c r="AT5">
        <v>3660567.2335883998</v>
      </c>
    </row>
    <row r="6" spans="1:46" x14ac:dyDescent="0.35">
      <c r="A6" s="4">
        <v>1.4999999999999999E-2</v>
      </c>
      <c r="B6" s="9">
        <f t="shared" si="1"/>
        <v>53.688827291101468</v>
      </c>
      <c r="C6" s="1">
        <f>(AM6+AN6)/2</f>
        <v>994.23754242780501</v>
      </c>
      <c r="D6" s="1">
        <v>4</v>
      </c>
      <c r="E6" s="7">
        <f>(M6*O6)^0.5/R6</f>
        <v>3.336865684437617E-2</v>
      </c>
      <c r="F6" s="10">
        <f>AR6+AS6*A6+AT6*A6^2</f>
        <v>1420.0964538903577</v>
      </c>
      <c r="G6" s="9">
        <v>319.9606</v>
      </c>
      <c r="H6" s="9">
        <f t="shared" si="0"/>
        <v>46.810600000000022</v>
      </c>
      <c r="I6" s="9">
        <v>306</v>
      </c>
      <c r="J6" s="9">
        <f t="shared" si="2"/>
        <v>32.850000000000023</v>
      </c>
      <c r="K6" s="9">
        <v>309.19031348107603</v>
      </c>
      <c r="L6" s="9">
        <f t="shared" si="3"/>
        <v>36.040313481076055</v>
      </c>
      <c r="M6" s="1">
        <f>G6-I6</f>
        <v>13.960599999999999</v>
      </c>
      <c r="N6" s="1">
        <f>G6-K6</f>
        <v>10.770286518923967</v>
      </c>
      <c r="O6" s="1">
        <f t="shared" si="4"/>
        <v>3.1903134810760321</v>
      </c>
      <c r="P6" s="1">
        <f>48.937*A6+0.0218</f>
        <v>0.75585499999999994</v>
      </c>
      <c r="Q6" s="1">
        <v>0.29249040999999998</v>
      </c>
      <c r="R6" s="1">
        <f>A6*O6*T6</f>
        <v>200.00000000000168</v>
      </c>
      <c r="S6" s="10">
        <f>A6*191646+4918.5</f>
        <v>7793.1900000000005</v>
      </c>
      <c r="T6" s="1">
        <f>(AO6+AP6)/2*1000</f>
        <v>4179.3176164106499</v>
      </c>
      <c r="U6" s="1">
        <f>AE6*100</f>
        <v>1.5089241</v>
      </c>
      <c r="V6" s="1">
        <f>AF6*100</f>
        <v>0.82304957999999995</v>
      </c>
      <c r="W6" s="1">
        <f>AG6*100</f>
        <v>9.5921792000000002E-3</v>
      </c>
      <c r="X6" s="1">
        <f>AH6*100</f>
        <v>0.37049799</v>
      </c>
      <c r="Y6" s="1"/>
      <c r="Z6" s="1"/>
      <c r="AA6" s="1"/>
      <c r="AB6" s="1"/>
      <c r="AC6" s="1"/>
      <c r="AD6" s="1"/>
      <c r="AE6">
        <v>1.5089241E-2</v>
      </c>
      <c r="AF6">
        <v>8.2304957999999994E-3</v>
      </c>
      <c r="AG6" s="2">
        <v>9.5921791999999998E-5</v>
      </c>
      <c r="AH6" s="2">
        <v>3.7049799E-3</v>
      </c>
      <c r="AI6" s="2"/>
      <c r="AK6">
        <v>101315</v>
      </c>
      <c r="AL6" s="1">
        <f>AK6+F6</f>
        <v>102735.09645389036</v>
      </c>
      <c r="AM6">
        <v>994.75445160012998</v>
      </c>
      <c r="AN6">
        <v>993.72063325548004</v>
      </c>
      <c r="AO6">
        <v>4.1793968378870998</v>
      </c>
      <c r="AP6">
        <v>4.1792383949341998</v>
      </c>
      <c r="AR6">
        <v>18.7705192575248</v>
      </c>
      <c r="AS6">
        <v>38513.220471696201</v>
      </c>
      <c r="AT6">
        <v>3660567.2335883998</v>
      </c>
    </row>
    <row r="7" spans="1:46" x14ac:dyDescent="0.35">
      <c r="A7" s="4">
        <v>1.7000000000000001E-2</v>
      </c>
      <c r="B7" s="9">
        <f t="shared" si="1"/>
        <v>60.850978395737513</v>
      </c>
      <c r="C7" s="1">
        <f>(AM7+AN7)/2</f>
        <v>994.29703261009001</v>
      </c>
      <c r="D7" s="1">
        <v>4</v>
      </c>
      <c r="E7" s="7">
        <f>(M7*O7)^0.5/R7</f>
        <v>3.0489613490198277E-2</v>
      </c>
      <c r="F7" s="10">
        <f>AR7+AS7*A7+AT7*A7^2</f>
        <v>1731.399197783408</v>
      </c>
      <c r="G7" s="9">
        <v>319.20956000000001</v>
      </c>
      <c r="H7" s="9">
        <f t="shared" si="0"/>
        <v>46.059560000000033</v>
      </c>
      <c r="I7" s="9">
        <v>306</v>
      </c>
      <c r="J7" s="9">
        <f t="shared" si="2"/>
        <v>32.850000000000023</v>
      </c>
      <c r="K7" s="9">
        <v>308.81498106153936</v>
      </c>
      <c r="L7" s="9">
        <f t="shared" si="3"/>
        <v>35.664981061539379</v>
      </c>
      <c r="M7" s="1">
        <f>G7-I7</f>
        <v>13.20956000000001</v>
      </c>
      <c r="N7" s="1">
        <f>G7-K7</f>
        <v>10.394578938460654</v>
      </c>
      <c r="O7" s="1">
        <f t="shared" si="4"/>
        <v>2.8149810615393562</v>
      </c>
      <c r="P7" s="1">
        <f>48.937*A7+0.0218</f>
        <v>0.85372900000000007</v>
      </c>
      <c r="Q7" s="1">
        <v>0.33415208000000002</v>
      </c>
      <c r="R7" s="1">
        <f>A7*O7*T7</f>
        <v>200.00000000000165</v>
      </c>
      <c r="S7" s="10">
        <f>A7*191646+4918.5</f>
        <v>8176.482</v>
      </c>
      <c r="T7" s="1">
        <f>(AO7+AP7)/2*1000</f>
        <v>4179.3197272593998</v>
      </c>
      <c r="U7" s="1">
        <f>AE7*100</f>
        <v>5.1459824000000003</v>
      </c>
      <c r="V7" s="1">
        <f>AF7*100</f>
        <v>8.3749121999999989</v>
      </c>
      <c r="W7" s="1">
        <f>AG7*100</f>
        <v>2.2358702000000001E-2</v>
      </c>
      <c r="X7" s="1">
        <f>AH7*100</f>
        <v>0.57751050999999998</v>
      </c>
      <c r="Y7" s="1"/>
      <c r="Z7" s="1"/>
      <c r="AA7" s="1"/>
      <c r="AB7" s="1"/>
      <c r="AC7" s="1"/>
      <c r="AD7" s="1"/>
      <c r="AE7">
        <v>5.1459824000000001E-2</v>
      </c>
      <c r="AF7">
        <v>8.3749121999999995E-2</v>
      </c>
      <c r="AG7">
        <v>2.2358702E-4</v>
      </c>
      <c r="AH7">
        <v>5.7751050999999996E-3</v>
      </c>
      <c r="AK7">
        <v>101315</v>
      </c>
      <c r="AL7" s="1">
        <f>AK7+F7</f>
        <v>103046.39919778341</v>
      </c>
      <c r="AM7">
        <v>994.75454963615005</v>
      </c>
      <c r="AN7">
        <v>993.83951558402998</v>
      </c>
      <c r="AO7">
        <v>4.1793962554999</v>
      </c>
      <c r="AP7">
        <v>4.1792431990188996</v>
      </c>
      <c r="AR7">
        <v>18.7705192575248</v>
      </c>
      <c r="AS7">
        <v>38513.220471696201</v>
      </c>
      <c r="AT7">
        <v>3660567.2335883998</v>
      </c>
    </row>
    <row r="8" spans="1:46" x14ac:dyDescent="0.35">
      <c r="A8" s="4">
        <v>0.02</v>
      </c>
      <c r="B8" s="9">
        <f t="shared" si="1"/>
        <v>71.594265880312193</v>
      </c>
      <c r="C8" s="1">
        <f>(AM8+AN8)/2</f>
        <v>994.36480389322492</v>
      </c>
      <c r="D8" s="1">
        <v>4</v>
      </c>
      <c r="E8" s="7">
        <f>(M8*O8)^0.5/R8</f>
        <v>2.7224693633912299E-2</v>
      </c>
      <c r="F8" s="10">
        <f>AR8+AS8*A8+AT8*A8^2</f>
        <v>2253.2618221268085</v>
      </c>
      <c r="G8" s="9">
        <v>318.39058999999997</v>
      </c>
      <c r="H8" s="9">
        <f t="shared" si="0"/>
        <v>45.240589999999997</v>
      </c>
      <c r="I8" s="9">
        <v>306</v>
      </c>
      <c r="J8" s="9">
        <f t="shared" si="2"/>
        <v>32.850000000000023</v>
      </c>
      <c r="K8" s="9">
        <v>308.39273172128327</v>
      </c>
      <c r="L8" s="9">
        <f t="shared" si="3"/>
        <v>35.242731721283292</v>
      </c>
      <c r="M8" s="1">
        <f>G8-I8</f>
        <v>12.390589999999975</v>
      </c>
      <c r="N8" s="1">
        <f>G8-K8</f>
        <v>9.9978582787167056</v>
      </c>
      <c r="O8" s="1">
        <f t="shared" si="4"/>
        <v>2.3927317212832691</v>
      </c>
      <c r="P8" s="1">
        <f>48.937*A8+0.0218</f>
        <v>1.00054</v>
      </c>
      <c r="Q8" s="1">
        <v>0.39426774999999997</v>
      </c>
      <c r="R8" s="1">
        <f>A8*O8*T8</f>
        <v>199.99999999999935</v>
      </c>
      <c r="S8" s="10">
        <f>A8*191646+4918.5</f>
        <v>8751.42</v>
      </c>
      <c r="T8" s="1">
        <f>(AO8+AP8)/2*1000</f>
        <v>4179.3235367970001</v>
      </c>
      <c r="U8" s="1">
        <f>AE8*100</f>
        <v>6.9159823999999999</v>
      </c>
      <c r="V8" s="1">
        <f>AF8*100</f>
        <v>11.973989999999999</v>
      </c>
      <c r="W8" s="1">
        <f>AG8*100</f>
        <v>3.6019349999999999E-2</v>
      </c>
      <c r="X8" s="1">
        <f>AH8*100</f>
        <v>0.78238267999999989</v>
      </c>
      <c r="Y8" s="1"/>
      <c r="Z8" s="1"/>
      <c r="AA8" s="1"/>
      <c r="AB8" s="1"/>
      <c r="AC8" s="1"/>
      <c r="AD8" s="1"/>
      <c r="AE8">
        <v>6.9159823999999995E-2</v>
      </c>
      <c r="AF8">
        <v>0.1197399</v>
      </c>
      <c r="AG8">
        <v>3.6019349999999998E-4</v>
      </c>
      <c r="AH8">
        <v>7.8238267999999993E-3</v>
      </c>
      <c r="AK8">
        <v>101315</v>
      </c>
      <c r="AL8" s="1">
        <f>AK8+F8</f>
        <v>103568.26182212681</v>
      </c>
      <c r="AM8">
        <v>994.75485981355996</v>
      </c>
      <c r="AN8">
        <v>993.97474797288999</v>
      </c>
      <c r="AO8">
        <v>4.1793944128813001</v>
      </c>
      <c r="AP8">
        <v>4.1792526607126996</v>
      </c>
      <c r="AR8">
        <v>18.7705192575248</v>
      </c>
      <c r="AS8">
        <v>38513.220471696201</v>
      </c>
      <c r="AT8">
        <v>3660567.2335883998</v>
      </c>
    </row>
    <row r="9" spans="1:46" x14ac:dyDescent="0.35">
      <c r="A9" s="4">
        <v>2.3E-2</v>
      </c>
      <c r="B9" s="9">
        <f t="shared" si="1"/>
        <v>82.337405619884322</v>
      </c>
      <c r="C9" s="1">
        <f>(AM9+AN9)/2</f>
        <v>994.41311135126</v>
      </c>
      <c r="D9" s="1">
        <v>4</v>
      </c>
      <c r="E9" s="7">
        <f>(M9*O9)^0.5/R9</f>
        <v>2.4616810339932692E-2</v>
      </c>
      <c r="F9" s="10">
        <f>AR9+AS9*A9+AT9*A9^2</f>
        <v>2841.0146566748008</v>
      </c>
      <c r="G9" s="9">
        <v>317.65005000000002</v>
      </c>
      <c r="H9" s="9">
        <f t="shared" si="0"/>
        <v>44.500050000000044</v>
      </c>
      <c r="I9" s="9">
        <v>306</v>
      </c>
      <c r="J9" s="9">
        <f t="shared" si="2"/>
        <v>32.850000000000023</v>
      </c>
      <c r="K9" s="9">
        <v>308.08063433654689</v>
      </c>
      <c r="L9" s="9">
        <f t="shared" si="3"/>
        <v>34.930634336546916</v>
      </c>
      <c r="M9" s="1">
        <f>G9-I9</f>
        <v>11.650050000000022</v>
      </c>
      <c r="N9" s="1">
        <f>G9-K9</f>
        <v>9.5694156634531282</v>
      </c>
      <c r="O9" s="1">
        <f t="shared" si="4"/>
        <v>2.0806343365468933</v>
      </c>
      <c r="P9" s="1">
        <f>48.937*A9+0.0218</f>
        <v>1.147351</v>
      </c>
      <c r="Q9" s="1">
        <v>0.45692083999999999</v>
      </c>
      <c r="R9" s="1">
        <f>A9*O9*T9</f>
        <v>199.99999999999793</v>
      </c>
      <c r="S9" s="10">
        <f>A9*191646+4918.5</f>
        <v>9326.3580000000002</v>
      </c>
      <c r="T9" s="1">
        <f>(AO9+AP9)/2*1000</f>
        <v>4179.3274393157508</v>
      </c>
      <c r="U9" s="1">
        <f>AE9*100</f>
        <v>8.9359824000000003</v>
      </c>
      <c r="V9" s="1">
        <f>AF9*100</f>
        <v>13.782539999999999</v>
      </c>
      <c r="W9" s="1">
        <f>AG9*100</f>
        <v>4.0325488E-2</v>
      </c>
      <c r="X9" s="1">
        <f>AH9*100</f>
        <v>2.3384947999999999</v>
      </c>
      <c r="Y9" s="1"/>
      <c r="Z9" s="1"/>
      <c r="AA9" s="1"/>
      <c r="AB9" s="1"/>
      <c r="AC9" s="1"/>
      <c r="AD9" s="1"/>
      <c r="AE9">
        <v>8.9359824000000004E-2</v>
      </c>
      <c r="AF9">
        <v>0.13782539999999999</v>
      </c>
      <c r="AG9">
        <v>4.0325487999999998E-4</v>
      </c>
      <c r="AH9">
        <v>2.3384947999999999E-2</v>
      </c>
      <c r="AK9">
        <v>101315</v>
      </c>
      <c r="AL9" s="1">
        <f>AK9+F9</f>
        <v>104156.0146566748</v>
      </c>
      <c r="AM9">
        <v>994.75513502746003</v>
      </c>
      <c r="AN9">
        <v>994.07108767505997</v>
      </c>
      <c r="AO9">
        <v>4.1793927779695004</v>
      </c>
      <c r="AP9">
        <v>4.1792621006620001</v>
      </c>
      <c r="AR9">
        <v>18.7705192575248</v>
      </c>
      <c r="AS9">
        <v>38513.220471696201</v>
      </c>
      <c r="AT9">
        <v>3660567.2335883998</v>
      </c>
    </row>
    <row r="10" spans="1:46" x14ac:dyDescent="0.35">
      <c r="A10" s="4">
        <v>2.5999999999999999E-2</v>
      </c>
      <c r="B10" s="9">
        <f t="shared" si="1"/>
        <v>93.0804450822923</v>
      </c>
      <c r="C10" s="1">
        <f>(AM10+AN10)/2</f>
        <v>994.44919959714002</v>
      </c>
      <c r="D10" s="1">
        <v>4</v>
      </c>
      <c r="E10" s="7">
        <f>(M10*O10)^0.5/R10</f>
        <v>2.2649581896749486E-2</v>
      </c>
      <c r="F10" s="10">
        <f>AR10+AS10*A10+AT10*A10^2</f>
        <v>3494.6577014273844</v>
      </c>
      <c r="G10" s="9">
        <v>317.14886000000001</v>
      </c>
      <c r="H10" s="9">
        <f t="shared" si="0"/>
        <v>43.998860000000036</v>
      </c>
      <c r="I10" s="9">
        <v>306</v>
      </c>
      <c r="J10" s="9">
        <f t="shared" si="2"/>
        <v>32.850000000000023</v>
      </c>
      <c r="K10" s="9">
        <v>307.84055969883042</v>
      </c>
      <c r="L10" s="9">
        <f t="shared" si="3"/>
        <v>34.690559698830441</v>
      </c>
      <c r="M10" s="1">
        <f>G10-I10</f>
        <v>11.148860000000013</v>
      </c>
      <c r="N10" s="1">
        <f>G10-K10</f>
        <v>9.3083003011695951</v>
      </c>
      <c r="O10" s="1">
        <f t="shared" si="4"/>
        <v>1.8405596988304183</v>
      </c>
      <c r="P10" s="1">
        <f>48.937*A10+0.0218</f>
        <v>1.2941619999999998</v>
      </c>
      <c r="Q10" s="1">
        <v>0.51770293999999994</v>
      </c>
      <c r="R10" s="1">
        <f>A10*O10*T10</f>
        <v>200.0000000000002</v>
      </c>
      <c r="S10" s="10">
        <f>A10*191646+4918.5</f>
        <v>9901.2959999999985</v>
      </c>
      <c r="T10" s="1">
        <f>(AO10+AP10)/2*1000</f>
        <v>4179.3307205388501</v>
      </c>
      <c r="U10" s="1">
        <f>AE10*100</f>
        <v>11.1359824</v>
      </c>
      <c r="V10" s="1">
        <f>AF10*100</f>
        <v>15.239368000000001</v>
      </c>
      <c r="W10" s="1">
        <f>AG10*100</f>
        <v>5.1214607000000002E-2</v>
      </c>
      <c r="X10" s="1">
        <f>AH10*100</f>
        <v>0.61861140000000003</v>
      </c>
      <c r="Y10" s="1"/>
      <c r="Z10" s="1"/>
      <c r="AA10" s="1"/>
      <c r="AB10" s="1"/>
      <c r="AC10" s="1"/>
      <c r="AD10" s="1"/>
      <c r="AE10">
        <v>0.111359824</v>
      </c>
      <c r="AF10">
        <v>0.15239368</v>
      </c>
      <c r="AG10">
        <v>5.1214607000000004E-4</v>
      </c>
      <c r="AH10">
        <v>6.1861140000000004E-3</v>
      </c>
      <c r="AK10">
        <v>101315</v>
      </c>
      <c r="AL10" s="1">
        <f>AK10+F10</f>
        <v>104809.65770142738</v>
      </c>
      <c r="AM10">
        <v>994.75547011740002</v>
      </c>
      <c r="AN10">
        <v>994.14292907688002</v>
      </c>
      <c r="AO10">
        <v>4.1793907873696998</v>
      </c>
      <c r="AP10">
        <v>4.1792706537080004</v>
      </c>
      <c r="AR10">
        <v>18.7705192575248</v>
      </c>
      <c r="AS10">
        <v>38513.220471696201</v>
      </c>
      <c r="AT10">
        <v>3660567.2335883998</v>
      </c>
    </row>
    <row r="11" spans="1:46" x14ac:dyDescent="0.35">
      <c r="A11" s="4">
        <v>2.8000000000000001E-2</v>
      </c>
      <c r="B11" s="9">
        <f t="shared" si="1"/>
        <v>100.24254307050028</v>
      </c>
      <c r="C11" s="1">
        <f>(AM11+AN11)/2</f>
        <v>994.46967331845508</v>
      </c>
      <c r="D11" s="1">
        <v>4</v>
      </c>
      <c r="E11" s="7">
        <f>(M11*O11)^0.5/R11</f>
        <v>2.15818782813007E-2</v>
      </c>
      <c r="F11" s="10">
        <f>AR11+AS11*A11+AT11*A11^2</f>
        <v>3967.0254035983244</v>
      </c>
      <c r="G11" s="9">
        <v>316.90118000000001</v>
      </c>
      <c r="H11" s="9">
        <f t="shared" si="0"/>
        <v>43.751180000000033</v>
      </c>
      <c r="I11" s="9">
        <v>306</v>
      </c>
      <c r="J11" s="9">
        <f t="shared" si="2"/>
        <v>32.850000000000023</v>
      </c>
      <c r="K11" s="9">
        <v>307.70909009904938</v>
      </c>
      <c r="L11" s="9">
        <f t="shared" si="3"/>
        <v>34.559090099049399</v>
      </c>
      <c r="M11" s="1">
        <f>G11-I11</f>
        <v>10.901180000000011</v>
      </c>
      <c r="N11" s="1">
        <f>G11-K11</f>
        <v>9.1920899009506343</v>
      </c>
      <c r="O11" s="1">
        <f t="shared" si="4"/>
        <v>1.7090900990493765</v>
      </c>
      <c r="P11" s="1">
        <f>48.937*A11+0.0218</f>
        <v>1.3920360000000001</v>
      </c>
      <c r="Q11" s="1">
        <v>0.53247617000000003</v>
      </c>
      <c r="R11" s="1">
        <f>A11*O11*T11</f>
        <v>199.99999999999972</v>
      </c>
      <c r="S11" s="10">
        <f>A11*191646+4918.5</f>
        <v>10284.588</v>
      </c>
      <c r="T11" s="1">
        <f>(AO11+AP11)/2*1000</f>
        <v>4179.3332878296496</v>
      </c>
      <c r="U11" s="1">
        <f>AE11*100</f>
        <v>12.676973499999999</v>
      </c>
      <c r="V11" s="1">
        <f>AF11*100</f>
        <v>16.853216</v>
      </c>
      <c r="W11" s="1">
        <f>AG11*100</f>
        <v>11.10915</v>
      </c>
      <c r="X11" s="1">
        <f>AH11*100</f>
        <v>11.205688</v>
      </c>
      <c r="Y11" s="1"/>
      <c r="Z11" s="1"/>
      <c r="AA11" s="1"/>
      <c r="AB11" s="1"/>
      <c r="AC11" s="1"/>
      <c r="AD11" s="1"/>
      <c r="AE11">
        <v>0.12676973499999999</v>
      </c>
      <c r="AF11">
        <v>0.16853215999999999</v>
      </c>
      <c r="AG11">
        <v>0.1110915</v>
      </c>
      <c r="AH11">
        <v>0.11205688</v>
      </c>
      <c r="AK11">
        <v>101315</v>
      </c>
      <c r="AL11" s="1">
        <f>AK11+F11</f>
        <v>105282.02540359832</v>
      </c>
      <c r="AM11">
        <v>994.75552491801</v>
      </c>
      <c r="AN11">
        <v>994.18382171890005</v>
      </c>
      <c r="AO11">
        <v>4.1793904618277002</v>
      </c>
      <c r="AP11">
        <v>4.1792761138315999</v>
      </c>
      <c r="AR11">
        <v>18.7705192575248</v>
      </c>
      <c r="AS11">
        <v>38513.220471696201</v>
      </c>
      <c r="AT11">
        <v>3660567.2335883998</v>
      </c>
    </row>
    <row r="12" spans="1:46" x14ac:dyDescent="0.35">
      <c r="A12" s="4">
        <v>3.1E-2</v>
      </c>
      <c r="B12" s="9">
        <f t="shared" si="1"/>
        <v>110.98548532074966</v>
      </c>
      <c r="C12" s="1">
        <f>(AM12+AN12)/2</f>
        <v>994.49359606406506</v>
      </c>
      <c r="D12" s="1">
        <v>4</v>
      </c>
      <c r="E12" s="7">
        <f>(M12*O12)^0.5/R12</f>
        <v>2.0207846331271737E-2</v>
      </c>
      <c r="F12" s="10">
        <f>AR12+AS12*A12+AT12*A12^2</f>
        <v>4730.4854653585589</v>
      </c>
      <c r="G12" s="9">
        <v>316.5813</v>
      </c>
      <c r="H12" s="9">
        <f t="shared" si="0"/>
        <v>43.431300000000022</v>
      </c>
      <c r="I12" s="9">
        <v>306</v>
      </c>
      <c r="J12" s="9">
        <f t="shared" si="2"/>
        <v>32.850000000000023</v>
      </c>
      <c r="K12" s="9">
        <v>307.54369332066301</v>
      </c>
      <c r="L12" s="9">
        <f t="shared" si="3"/>
        <v>34.393693320663033</v>
      </c>
      <c r="M12" s="1">
        <f>G12-I12</f>
        <v>10.581299999999999</v>
      </c>
      <c r="N12" s="1">
        <f>G12-K12</f>
        <v>9.0376066793369887</v>
      </c>
      <c r="O12" s="1">
        <f t="shared" si="4"/>
        <v>1.5436933206630101</v>
      </c>
      <c r="P12" s="1">
        <f>48.937*A12+0.0218</f>
        <v>1.5388469999999999</v>
      </c>
      <c r="Q12" s="1">
        <v>0.58778615000000001</v>
      </c>
      <c r="R12" s="1">
        <f>A12*O12*T12</f>
        <v>199.99999999999878</v>
      </c>
      <c r="S12" s="10">
        <f>A12*191646+4918.5</f>
        <v>10859.526</v>
      </c>
      <c r="T12" s="1">
        <f>(AO12+AP12)/2*1000</f>
        <v>4179.3358932555493</v>
      </c>
      <c r="U12" s="1">
        <f>AE12*100</f>
        <v>14.956896199999999</v>
      </c>
      <c r="V12" s="1">
        <f>AF12*100</f>
        <v>18.384698999999998</v>
      </c>
      <c r="W12" s="1">
        <f>AG12*100</f>
        <v>11.407709000000001</v>
      </c>
      <c r="X12" s="1">
        <f>AH12*100</f>
        <v>12.034255</v>
      </c>
      <c r="Y12" s="1"/>
      <c r="Z12" s="1"/>
      <c r="AA12" s="1"/>
      <c r="AB12" s="1"/>
      <c r="AC12" s="1"/>
      <c r="AD12" s="1"/>
      <c r="AE12">
        <v>0.149568962</v>
      </c>
      <c r="AF12">
        <v>0.18384698999999999</v>
      </c>
      <c r="AG12">
        <v>0.11407709000000001</v>
      </c>
      <c r="AH12">
        <v>0.12034255000000001</v>
      </c>
      <c r="AK12">
        <v>101315</v>
      </c>
      <c r="AL12" s="1">
        <f>AK12+F12</f>
        <v>106045.48546535856</v>
      </c>
      <c r="AM12">
        <v>994.75580937822997</v>
      </c>
      <c r="AN12">
        <v>994.23138274990004</v>
      </c>
      <c r="AO12">
        <v>4.1793887719997</v>
      </c>
      <c r="AP12">
        <v>4.1792830145113999</v>
      </c>
      <c r="AR12">
        <v>18.7705192575248</v>
      </c>
      <c r="AS12">
        <v>38513.220471696201</v>
      </c>
      <c r="AT12">
        <v>3660567.2335883998</v>
      </c>
    </row>
    <row r="13" spans="1:46" x14ac:dyDescent="0.35">
      <c r="A13" s="4">
        <v>3.4000000000000002E-2</v>
      </c>
      <c r="B13" s="9">
        <f t="shared" si="1"/>
        <v>121.7285295061034</v>
      </c>
      <c r="C13" s="1">
        <f>(AM13+AN13)/2</f>
        <v>994.514129951825</v>
      </c>
      <c r="D13" s="1">
        <v>4</v>
      </c>
      <c r="E13" s="7">
        <f>(M13*O13)^0.5/R13</f>
        <v>1.8968093265053564E-2</v>
      </c>
      <c r="F13" s="10">
        <f>AR13+AS13*A13+AT13*A13^2</f>
        <v>5559.8357373233857</v>
      </c>
      <c r="G13" s="9">
        <v>316.22501</v>
      </c>
      <c r="H13" s="9">
        <f t="shared" si="0"/>
        <v>43.07501000000002</v>
      </c>
      <c r="I13" s="9">
        <v>306</v>
      </c>
      <c r="J13" s="9">
        <f t="shared" si="2"/>
        <v>32.850000000000023</v>
      </c>
      <c r="K13" s="9">
        <v>307.40748444103929</v>
      </c>
      <c r="L13" s="9">
        <f t="shared" si="3"/>
        <v>34.25748444103931</v>
      </c>
      <c r="M13" s="1">
        <f>G13-I13</f>
        <v>10.225009999999997</v>
      </c>
      <c r="N13" s="1">
        <f>G13-K13</f>
        <v>8.8175255589607104</v>
      </c>
      <c r="O13" s="1">
        <f t="shared" si="4"/>
        <v>1.407484441039287</v>
      </c>
      <c r="P13" s="1">
        <f>48.937*A13+0.0218</f>
        <v>1.6856580000000001</v>
      </c>
      <c r="Q13" s="1">
        <v>0.64735153000000001</v>
      </c>
      <c r="R13" s="1">
        <f>A13*O13*T13</f>
        <v>200.00000000000207</v>
      </c>
      <c r="S13" s="10">
        <f>A13*191646+4918.5</f>
        <v>11434.464</v>
      </c>
      <c r="T13" s="1">
        <f>(AO13+AP13)/2*1000</f>
        <v>4179.3378098254498</v>
      </c>
      <c r="U13" s="1">
        <f>AE13*100</f>
        <v>17.4500542</v>
      </c>
      <c r="V13" s="1">
        <f>AF13*100</f>
        <v>20.574448</v>
      </c>
      <c r="W13" s="1">
        <f>AG13*100</f>
        <v>12.122463</v>
      </c>
      <c r="X13" s="1">
        <f>AH13*100</f>
        <v>13.007850000000001</v>
      </c>
      <c r="Y13" s="1"/>
      <c r="Z13" s="1"/>
      <c r="AA13" s="1"/>
      <c r="AB13" s="1"/>
      <c r="AC13" s="1"/>
      <c r="AD13" s="1"/>
      <c r="AE13">
        <v>0.17450054200000001</v>
      </c>
      <c r="AF13">
        <v>0.20574448000000001</v>
      </c>
      <c r="AG13">
        <v>0.12122463</v>
      </c>
      <c r="AH13">
        <v>0.13007850000000001</v>
      </c>
      <c r="AK13">
        <v>101315</v>
      </c>
      <c r="AL13" s="1">
        <f>AK13+F13</f>
        <v>106874.83573732339</v>
      </c>
      <c r="AM13">
        <v>994.75623685025005</v>
      </c>
      <c r="AN13">
        <v>994.27202305339995</v>
      </c>
      <c r="AO13">
        <v>4.1793862326236999</v>
      </c>
      <c r="AP13">
        <v>4.1792893870272003</v>
      </c>
      <c r="AR13">
        <v>18.7705192575248</v>
      </c>
      <c r="AS13">
        <v>38513.220471696201</v>
      </c>
      <c r="AT13">
        <v>3660567.2335883998</v>
      </c>
    </row>
    <row r="14" spans="1:46" x14ac:dyDescent="0.35">
      <c r="A14" s="4">
        <v>3.6999999999999998E-2</v>
      </c>
      <c r="B14" s="9">
        <f t="shared" si="1"/>
        <v>132.47155766431251</v>
      </c>
      <c r="C14" s="1">
        <f>(AM14+AN14)/2</f>
        <v>994.53121369603991</v>
      </c>
      <c r="D14" s="1">
        <v>4</v>
      </c>
      <c r="E14" s="7">
        <f>(M14*O14)^0.5/R14</f>
        <v>1.7944601621459624E-2</v>
      </c>
      <c r="F14" s="10">
        <f>AR14+AS14*A14+AT14*A14^2</f>
        <v>6455.0762194928029</v>
      </c>
      <c r="G14" s="9">
        <v>315.9588</v>
      </c>
      <c r="H14" s="9">
        <f t="shared" si="0"/>
        <v>42.808800000000019</v>
      </c>
      <c r="I14" s="9">
        <v>306</v>
      </c>
      <c r="J14" s="9">
        <f t="shared" si="2"/>
        <v>32.850000000000023</v>
      </c>
      <c r="K14" s="9">
        <v>307.29336356730886</v>
      </c>
      <c r="L14" s="9">
        <f t="shared" si="3"/>
        <v>34.143363567308882</v>
      </c>
      <c r="M14" s="1">
        <f>G14-I14</f>
        <v>9.9587999999999965</v>
      </c>
      <c r="N14" s="1">
        <f>G14-K14</f>
        <v>8.6654364326911377</v>
      </c>
      <c r="O14" s="1">
        <f t="shared" si="4"/>
        <v>1.2933635673088588</v>
      </c>
      <c r="P14" s="1">
        <f>48.937*A14+0.0218</f>
        <v>1.8324689999999999</v>
      </c>
      <c r="Q14" s="1">
        <v>0.70337784999999997</v>
      </c>
      <c r="R14" s="1">
        <f>A14*O14*T14</f>
        <v>199.99999999999849</v>
      </c>
      <c r="S14" s="10">
        <f>A14*191646+4918.5</f>
        <v>12009.402</v>
      </c>
      <c r="T14" s="1">
        <f>(AO14+AP14)/2*1000</f>
        <v>4179.3394696067999</v>
      </c>
      <c r="U14" s="1">
        <f>AE14*100</f>
        <v>19.911640999999999</v>
      </c>
      <c r="V14" s="1">
        <f>AF14*100</f>
        <v>22.682827</v>
      </c>
      <c r="W14" s="1">
        <f>AG14*100</f>
        <v>13.796016</v>
      </c>
      <c r="X14" s="1">
        <f>AH14*100</f>
        <v>13.820606999999999</v>
      </c>
      <c r="Y14" s="1"/>
      <c r="Z14" s="1"/>
      <c r="AA14" s="1"/>
      <c r="AB14" s="1"/>
      <c r="AC14" s="1"/>
      <c r="AD14" s="1"/>
      <c r="AE14">
        <v>0.19911640999999999</v>
      </c>
      <c r="AF14">
        <v>0.22682827</v>
      </c>
      <c r="AG14">
        <v>0.13796016</v>
      </c>
      <c r="AH14">
        <v>0.13820606999999999</v>
      </c>
      <c r="AK14">
        <v>101315</v>
      </c>
      <c r="AL14" s="1">
        <f>AK14+F14</f>
        <v>107770.0762194928</v>
      </c>
      <c r="AM14">
        <v>994.75662664119</v>
      </c>
      <c r="AN14">
        <v>994.30580075088994</v>
      </c>
      <c r="AO14">
        <v>4.1793839171</v>
      </c>
      <c r="AP14">
        <v>4.1792950221135996</v>
      </c>
      <c r="AR14">
        <v>18.7705192575248</v>
      </c>
      <c r="AS14">
        <v>38513.220471696201</v>
      </c>
      <c r="AT14">
        <v>3660567.2335883998</v>
      </c>
    </row>
    <row r="15" spans="1:46" x14ac:dyDescent="0.35">
      <c r="A15" s="4">
        <v>0.04</v>
      </c>
      <c r="B15" s="9">
        <f t="shared" si="1"/>
        <v>143.21470879682352</v>
      </c>
      <c r="C15" s="1">
        <f>(AM15+AN15)/2</f>
        <v>994.54658886683001</v>
      </c>
      <c r="D15" s="1">
        <v>4</v>
      </c>
      <c r="E15" s="7">
        <f>(M15*O15)^0.5/R15</f>
        <v>1.7038015734342424E-2</v>
      </c>
      <c r="F15" s="10">
        <f>AR15+AS15*A15+AT15*A15^2</f>
        <v>7416.2069118668123</v>
      </c>
      <c r="G15" s="9">
        <v>315.70589999999999</v>
      </c>
      <c r="H15" s="9">
        <f t="shared" si="0"/>
        <v>42.555900000000008</v>
      </c>
      <c r="I15" s="9">
        <v>306</v>
      </c>
      <c r="J15" s="9">
        <f t="shared" si="2"/>
        <v>32.850000000000023</v>
      </c>
      <c r="K15" s="9">
        <v>307.19636089456395</v>
      </c>
      <c r="L15" s="9">
        <f t="shared" si="3"/>
        <v>34.046360894563975</v>
      </c>
      <c r="M15" s="1">
        <f>G15-I15</f>
        <v>9.7058999999999855</v>
      </c>
      <c r="N15" s="1">
        <f>G15-K15</f>
        <v>8.5095391054360334</v>
      </c>
      <c r="O15" s="1">
        <f t="shared" si="4"/>
        <v>1.1963608945639521</v>
      </c>
      <c r="P15" s="1">
        <f>48.937*A15+0.0218</f>
        <v>1.9792799999999999</v>
      </c>
      <c r="Q15" s="1">
        <v>0.76092300999999996</v>
      </c>
      <c r="R15" s="1">
        <f>A15*O15*T15</f>
        <v>200.00000000000213</v>
      </c>
      <c r="S15" s="10">
        <f>A15*191646+4918.5</f>
        <v>12584.34</v>
      </c>
      <c r="T15" s="1">
        <f>(AO15+AP15)/2*1000</f>
        <v>4179.3408851118002</v>
      </c>
      <c r="U15" s="1">
        <f>AE15*100</f>
        <v>22.408487000000001</v>
      </c>
      <c r="V15" s="1">
        <f>AF15*100</f>
        <v>24.674735000000002</v>
      </c>
      <c r="W15" s="1">
        <f>AG15*100</f>
        <v>14.974644000000001</v>
      </c>
      <c r="X15" s="1">
        <f>AH15*100</f>
        <v>14.567172000000001</v>
      </c>
      <c r="Y15" s="1"/>
      <c r="Z15" s="1"/>
      <c r="AA15" s="1"/>
      <c r="AB15" s="1"/>
      <c r="AC15" s="1"/>
      <c r="AD15" s="1"/>
      <c r="AE15">
        <v>0.22408486999999999</v>
      </c>
      <c r="AF15">
        <v>0.24674735</v>
      </c>
      <c r="AG15">
        <v>0.14974644000000001</v>
      </c>
      <c r="AH15">
        <v>0.14567172</v>
      </c>
      <c r="AK15">
        <v>101315</v>
      </c>
      <c r="AL15" s="1">
        <f>AK15+F15</f>
        <v>108731.20691186682</v>
      </c>
      <c r="AM15">
        <v>994.75704651787999</v>
      </c>
      <c r="AN15">
        <v>994.33613121578003</v>
      </c>
      <c r="AO15">
        <v>4.1793814228648003</v>
      </c>
      <c r="AP15">
        <v>4.1793003473588</v>
      </c>
      <c r="AR15">
        <v>18.7705192575248</v>
      </c>
      <c r="AS15">
        <v>38513.220471696201</v>
      </c>
      <c r="AT15">
        <v>3660567.2335883998</v>
      </c>
    </row>
    <row r="16" spans="1:46" x14ac:dyDescent="0.35">
      <c r="A16" s="4">
        <v>4.2999999999999997E-2</v>
      </c>
      <c r="B16" s="9">
        <f t="shared" si="1"/>
        <v>153.95767013032051</v>
      </c>
      <c r="C16" s="1">
        <f>(AM16+AN16)/2</f>
        <v>994.55859257313</v>
      </c>
      <c r="D16" s="1">
        <v>4</v>
      </c>
      <c r="E16" s="7">
        <f>(M16*O16)^0.5/R16</f>
        <v>1.6235702689167283E-2</v>
      </c>
      <c r="F16" s="10">
        <f>AR16+AS16*A16+AT16*A16^2</f>
        <v>8443.2278144454103</v>
      </c>
      <c r="G16" s="9">
        <v>315.47433000000001</v>
      </c>
      <c r="H16" s="9">
        <f t="shared" si="0"/>
        <v>42.324330000000032</v>
      </c>
      <c r="I16" s="9">
        <v>306</v>
      </c>
      <c r="J16" s="9">
        <f t="shared" si="2"/>
        <v>32.850000000000023</v>
      </c>
      <c r="K16" s="9">
        <v>307.11289364761853</v>
      </c>
      <c r="L16" s="9">
        <f t="shared" si="3"/>
        <v>33.962893647618557</v>
      </c>
      <c r="M16" s="1">
        <f>G16-I16</f>
        <v>9.474330000000009</v>
      </c>
      <c r="N16" s="1">
        <f>G16-K16</f>
        <v>8.3614363523814745</v>
      </c>
      <c r="O16" s="1">
        <f t="shared" si="4"/>
        <v>1.1128936476185345</v>
      </c>
      <c r="P16" s="1">
        <f>48.937*A16+0.0218</f>
        <v>2.1260909999999997</v>
      </c>
      <c r="Q16" s="1">
        <v>0.81854159999999998</v>
      </c>
      <c r="R16" s="1">
        <f>A16*O16*T16</f>
        <v>200.00000000000352</v>
      </c>
      <c r="S16" s="10">
        <f>A16*191646+4918.5</f>
        <v>13159.278</v>
      </c>
      <c r="T16" s="1">
        <f>(AO16+AP16)/2*1000</f>
        <v>4179.3416654418997</v>
      </c>
      <c r="U16" s="1">
        <f>AE16*100</f>
        <v>25.083356000000002</v>
      </c>
      <c r="V16" s="1">
        <f>AF16*100</f>
        <v>26.317194999999998</v>
      </c>
      <c r="W16" s="1">
        <f>AG16*100</f>
        <v>15.221076999999999</v>
      </c>
      <c r="X16" s="1">
        <f>AH16*100</f>
        <v>15.346729</v>
      </c>
      <c r="Y16" s="1"/>
      <c r="Z16" s="1"/>
      <c r="AA16" s="1"/>
      <c r="AB16" s="1"/>
      <c r="AC16" s="1"/>
      <c r="AD16" s="1"/>
      <c r="AE16">
        <v>0.25083356000000001</v>
      </c>
      <c r="AF16">
        <v>0.26317194999999999</v>
      </c>
      <c r="AG16">
        <v>0.15221077</v>
      </c>
      <c r="AH16">
        <v>0.15346729000000001</v>
      </c>
      <c r="AK16">
        <v>101315</v>
      </c>
      <c r="AL16" s="1">
        <f>AK16+F16</f>
        <v>109758.22781444542</v>
      </c>
      <c r="AM16">
        <v>994.75750912730996</v>
      </c>
      <c r="AN16">
        <v>994.35967601895004</v>
      </c>
      <c r="AO16">
        <v>4.1793786747924999</v>
      </c>
      <c r="AP16">
        <v>4.1793046560912996</v>
      </c>
      <c r="AR16">
        <v>18.7705192575248</v>
      </c>
      <c r="AS16">
        <v>38513.220471696201</v>
      </c>
      <c r="AT16">
        <v>3660567.2335883998</v>
      </c>
    </row>
    <row r="17" spans="1:46" x14ac:dyDescent="0.35">
      <c r="A17" s="4">
        <v>4.7E-2</v>
      </c>
      <c r="B17" s="9">
        <f t="shared" si="1"/>
        <v>168.28164139175766</v>
      </c>
      <c r="C17" s="1">
        <f>(AM17+AN17)/2</f>
        <v>994.57234865104999</v>
      </c>
      <c r="D17" s="1">
        <v>4</v>
      </c>
      <c r="E17" s="7">
        <f>(M17*O17)^0.5/R17</f>
        <v>1.5292755404330236E-2</v>
      </c>
      <c r="F17" s="10">
        <f>AR17+AS17*A17+AT17*A17^2</f>
        <v>9915.0849004240208</v>
      </c>
      <c r="G17" s="9">
        <v>315.18770999999998</v>
      </c>
      <c r="H17" s="9">
        <f t="shared" si="0"/>
        <v>42.037710000000004</v>
      </c>
      <c r="I17" s="9">
        <v>306</v>
      </c>
      <c r="J17" s="9">
        <f t="shared" si="2"/>
        <v>32.850000000000023</v>
      </c>
      <c r="K17" s="9">
        <v>307.0181791452132</v>
      </c>
      <c r="L17" s="9">
        <f t="shared" si="3"/>
        <v>33.868179145213219</v>
      </c>
      <c r="M17" s="1">
        <f>G17-I17</f>
        <v>9.1877099999999814</v>
      </c>
      <c r="N17" s="1">
        <f>G17-K17</f>
        <v>8.1695308547867853</v>
      </c>
      <c r="O17" s="1">
        <f t="shared" si="4"/>
        <v>1.0181791452131961</v>
      </c>
      <c r="P17" s="1">
        <f>48.937*A17+0.0218</f>
        <v>2.3218389999999998</v>
      </c>
      <c r="Q17" s="1">
        <v>0.89613936999999999</v>
      </c>
      <c r="R17" s="1">
        <f>A17*O17*T17</f>
        <v>199.99999999999841</v>
      </c>
      <c r="S17" s="10">
        <f>A17*191646+4918.5</f>
        <v>13925.861999999999</v>
      </c>
      <c r="T17" s="1">
        <f>(AO17+AP17)/2*1000</f>
        <v>4179.3422787549998</v>
      </c>
      <c r="U17" s="1">
        <f>AE17*100</f>
        <v>28.523025000000001</v>
      </c>
      <c r="V17" s="1">
        <f>AF17*100</f>
        <v>28.997787000000002</v>
      </c>
      <c r="W17" s="1">
        <f>AG17*100</f>
        <v>16.478186999999998</v>
      </c>
      <c r="X17" s="1">
        <f>AH17*100</f>
        <v>16.345036</v>
      </c>
      <c r="Y17" s="1"/>
      <c r="Z17" s="1"/>
      <c r="AA17" s="1"/>
      <c r="AB17" s="1"/>
      <c r="AC17" s="1"/>
      <c r="AD17" s="1"/>
      <c r="AE17">
        <v>0.28523025000000002</v>
      </c>
      <c r="AF17">
        <v>0.28997787000000003</v>
      </c>
      <c r="AG17">
        <v>0.16478187</v>
      </c>
      <c r="AH17">
        <v>0.16345035999999999</v>
      </c>
      <c r="AK17">
        <v>101315</v>
      </c>
      <c r="AL17" s="1">
        <f>AK17+F17</f>
        <v>111230.08490042402</v>
      </c>
      <c r="AM17">
        <v>994.75816181104994</v>
      </c>
      <c r="AN17">
        <v>994.38653549105004</v>
      </c>
      <c r="AO17">
        <v>4.1793747976307003</v>
      </c>
      <c r="AP17">
        <v>4.1793097598792999</v>
      </c>
      <c r="AR17">
        <v>18.7705192575248</v>
      </c>
      <c r="AS17">
        <v>38513.220471696201</v>
      </c>
      <c r="AT17">
        <v>3660567.2335883998</v>
      </c>
    </row>
    <row r="18" spans="1:46" x14ac:dyDescent="0.35">
      <c r="A18" s="4">
        <v>0.05</v>
      </c>
      <c r="B18" s="9">
        <f t="shared" si="1"/>
        <v>179.02487915591939</v>
      </c>
      <c r="C18" s="1">
        <f>(AM18+AN18)/2</f>
        <v>994.58266197732996</v>
      </c>
      <c r="D18" s="1">
        <v>4</v>
      </c>
      <c r="E18" s="7">
        <f>(M18*O18)^0.5/R18</f>
        <v>1.4673834457903365E-2</v>
      </c>
      <c r="F18" s="10">
        <f>AR18+AS18*A18+AT18*A18^2</f>
        <v>11095.849626813335</v>
      </c>
      <c r="G18" s="9">
        <v>314.99901999999997</v>
      </c>
      <c r="H18" s="9">
        <f t="shared" si="0"/>
        <v>41.849019999999996</v>
      </c>
      <c r="I18" s="9">
        <v>306</v>
      </c>
      <c r="J18" s="9">
        <f t="shared" si="2"/>
        <v>32.850000000000023</v>
      </c>
      <c r="K18" s="9">
        <v>306.95708829493856</v>
      </c>
      <c r="L18" s="9">
        <f t="shared" si="3"/>
        <v>33.80708829493858</v>
      </c>
      <c r="M18" s="1">
        <f>G18-I18</f>
        <v>8.9990199999999732</v>
      </c>
      <c r="N18" s="1">
        <f>G18-K18</f>
        <v>8.0419317050614154</v>
      </c>
      <c r="O18" s="1">
        <f t="shared" si="4"/>
        <v>0.95708829493855774</v>
      </c>
      <c r="P18" s="1">
        <f>48.937*A18+0.0218</f>
        <v>2.4686499999999998</v>
      </c>
      <c r="Q18" s="1">
        <v>0.95421155000000002</v>
      </c>
      <c r="R18" s="1">
        <f>A18*O18*T18</f>
        <v>199.99999999999847</v>
      </c>
      <c r="S18" s="10">
        <f>A18*191646+4918.5</f>
        <v>14500.800000000001</v>
      </c>
      <c r="T18" s="1">
        <f>(AO18+AP18)/2*1000</f>
        <v>4179.3427222477494</v>
      </c>
      <c r="U18" s="1">
        <f>AE18*100</f>
        <v>31.133782999999998</v>
      </c>
      <c r="V18" s="1">
        <f>AF18*100</f>
        <v>31.126481999999999</v>
      </c>
      <c r="W18" s="1">
        <f>AG18*100</f>
        <v>17.416318999999998</v>
      </c>
      <c r="X18" s="1">
        <f>AH18*100</f>
        <v>17.101868</v>
      </c>
      <c r="Y18" s="1"/>
      <c r="Z18" s="1"/>
      <c r="AA18" s="1"/>
      <c r="AB18" s="1"/>
      <c r="AC18" s="1"/>
      <c r="AD18" s="1"/>
      <c r="AE18">
        <v>0.31133782999999998</v>
      </c>
      <c r="AF18">
        <v>0.31126482</v>
      </c>
      <c r="AG18">
        <v>0.17416319</v>
      </c>
      <c r="AH18">
        <v>0.17101868000000001</v>
      </c>
      <c r="AK18">
        <v>101315</v>
      </c>
      <c r="AL18" s="1">
        <f>AK18+F18</f>
        <v>112410.84962681333</v>
      </c>
      <c r="AM18">
        <v>994.75867810954003</v>
      </c>
      <c r="AN18">
        <v>994.40664584512001</v>
      </c>
      <c r="AO18">
        <v>4.1793717306618996</v>
      </c>
      <c r="AP18">
        <v>4.1793137138335998</v>
      </c>
      <c r="AR18">
        <v>18.7705192575248</v>
      </c>
      <c r="AS18">
        <v>38513.220471696201</v>
      </c>
      <c r="AT18">
        <v>3660567.2335883998</v>
      </c>
    </row>
    <row r="19" spans="1:46" x14ac:dyDescent="0.35">
      <c r="A19" s="4">
        <v>5.2999999999999999E-2</v>
      </c>
      <c r="B19" s="9">
        <f t="shared" si="1"/>
        <v>189.76770281629967</v>
      </c>
      <c r="C19" s="1">
        <f>(AM19+AN19)/2</f>
        <v>994.58963740198999</v>
      </c>
      <c r="D19" s="1">
        <v>4</v>
      </c>
      <c r="E19" s="7">
        <f>(M19*O19)^0.5/R19</f>
        <v>1.4118999871732847E-2</v>
      </c>
      <c r="F19" s="10">
        <f>AR19+AS19*A19+AT19*A19^2</f>
        <v>12342.504563407238</v>
      </c>
      <c r="G19" s="9">
        <v>314.83123999999998</v>
      </c>
      <c r="H19" s="9">
        <f t="shared" si="0"/>
        <v>41.681240000000003</v>
      </c>
      <c r="I19" s="9">
        <v>306</v>
      </c>
      <c r="J19" s="9">
        <f t="shared" si="2"/>
        <v>32.850000000000023</v>
      </c>
      <c r="K19" s="9">
        <v>306.90291355405583</v>
      </c>
      <c r="L19" s="9">
        <f t="shared" si="3"/>
        <v>33.752913554055851</v>
      </c>
      <c r="M19" s="1">
        <f>G19-I19</f>
        <v>8.8312399999999798</v>
      </c>
      <c r="N19" s="1">
        <f>G19-K19</f>
        <v>7.9283264459441511</v>
      </c>
      <c r="O19" s="1">
        <f t="shared" si="4"/>
        <v>0.90291355405582863</v>
      </c>
      <c r="P19" s="1">
        <f>48.937*A19+0.0218</f>
        <v>2.6154609999999998</v>
      </c>
      <c r="Q19" s="1">
        <v>1.0129566999999999</v>
      </c>
      <c r="R19" s="1">
        <f>A19*O19*T19</f>
        <v>200.00000000000364</v>
      </c>
      <c r="S19" s="10">
        <f>A19*191646+4918.5</f>
        <v>15075.737999999999</v>
      </c>
      <c r="T19" s="1">
        <f>(AO19+AP19)/2*1000</f>
        <v>4179.34240626885</v>
      </c>
      <c r="U19" s="1">
        <f>AE19*100</f>
        <v>33.724663999999997</v>
      </c>
      <c r="V19" s="1">
        <f>AF19*100</f>
        <v>33.191577000000002</v>
      </c>
      <c r="W19" s="1">
        <f>AG19*100</f>
        <v>18.266739000000001</v>
      </c>
      <c r="X19" s="1">
        <f>AH19*100</f>
        <v>17.976666999999999</v>
      </c>
      <c r="Y19" s="1"/>
      <c r="Z19" s="1"/>
      <c r="AA19" s="1"/>
      <c r="AB19" s="1"/>
      <c r="AC19" s="1"/>
      <c r="AD19" s="1"/>
      <c r="AE19">
        <v>0.33724663999999999</v>
      </c>
      <c r="AF19">
        <v>0.33191577</v>
      </c>
      <c r="AG19">
        <v>0.18266739000000001</v>
      </c>
      <c r="AH19">
        <v>0.17976666999999999</v>
      </c>
      <c r="AK19">
        <v>101315</v>
      </c>
      <c r="AL19" s="1">
        <f>AK19+F19</f>
        <v>113657.50456340724</v>
      </c>
      <c r="AM19">
        <v>994.75923838120002</v>
      </c>
      <c r="AN19">
        <v>994.42003642277996</v>
      </c>
      <c r="AO19">
        <v>4.1793684024970004</v>
      </c>
      <c r="AP19">
        <v>4.1793164100407001</v>
      </c>
      <c r="AR19">
        <v>18.7705192575248</v>
      </c>
      <c r="AS19">
        <v>38513.220471696201</v>
      </c>
      <c r="AT19">
        <v>3660567.2335883998</v>
      </c>
    </row>
    <row r="20" spans="1:46" x14ac:dyDescent="0.35">
      <c r="A20" s="4">
        <v>5.6000000000000001E-2</v>
      </c>
      <c r="B20" s="9">
        <f t="shared" si="1"/>
        <v>200.51068121087775</v>
      </c>
      <c r="C20" s="1">
        <f>(AM20+AN20)/2</f>
        <v>994.59663299046497</v>
      </c>
      <c r="D20" s="1">
        <v>4</v>
      </c>
      <c r="E20" s="7">
        <f>(M20*O20)^0.5/R20</f>
        <v>1.3620018195358123E-2</v>
      </c>
      <c r="F20" s="10">
        <f>AR20+AS20*A20+AT20*A20^2</f>
        <v>13655.049710205734</v>
      </c>
      <c r="G20" s="9">
        <v>314.68322999999998</v>
      </c>
      <c r="H20" s="9">
        <f t="shared" si="0"/>
        <v>41.533230000000003</v>
      </c>
      <c r="I20" s="9">
        <v>306</v>
      </c>
      <c r="J20" s="9">
        <f t="shared" si="2"/>
        <v>32.850000000000023</v>
      </c>
      <c r="K20" s="9">
        <v>306.85454327775216</v>
      </c>
      <c r="L20" s="9">
        <f t="shared" si="3"/>
        <v>33.70454327775218</v>
      </c>
      <c r="M20" s="1">
        <f>G20-I20</f>
        <v>8.6832299999999805</v>
      </c>
      <c r="N20" s="1">
        <f>G20-K20</f>
        <v>7.8286867222478236</v>
      </c>
      <c r="O20" s="1">
        <f t="shared" si="4"/>
        <v>0.85454327775215688</v>
      </c>
      <c r="P20" s="1">
        <f>48.937*A20+0.0218</f>
        <v>2.7622719999999998</v>
      </c>
      <c r="Q20" s="1">
        <v>1.0720670000000001</v>
      </c>
      <c r="R20" s="1">
        <f>A20*O20*T20</f>
        <v>200.00000000000526</v>
      </c>
      <c r="S20" s="10">
        <f>A20*191646+4918.5</f>
        <v>15650.675999999999</v>
      </c>
      <c r="T20" s="1">
        <f>(AO20+AP20)/2*1000</f>
        <v>4179.3419530759993</v>
      </c>
      <c r="U20" s="1">
        <f>AE20*100</f>
        <v>36.237347</v>
      </c>
      <c r="V20" s="1">
        <f>AF20*100</f>
        <v>35.243738</v>
      </c>
      <c r="W20" s="1">
        <f>AG20*100</f>
        <v>19.075386999999999</v>
      </c>
      <c r="X20" s="1">
        <f>AH20*100</f>
        <v>18.754462</v>
      </c>
      <c r="Y20" s="1"/>
      <c r="Z20" s="1"/>
      <c r="AA20" s="1"/>
      <c r="AB20" s="1"/>
      <c r="AC20" s="1"/>
      <c r="AD20" s="1"/>
      <c r="AE20">
        <v>0.36237346999999998</v>
      </c>
      <c r="AF20">
        <v>0.35243738000000002</v>
      </c>
      <c r="AG20">
        <v>0.19075386999999999</v>
      </c>
      <c r="AH20">
        <v>0.18754462</v>
      </c>
      <c r="AK20">
        <v>101315</v>
      </c>
      <c r="AL20" s="1">
        <f>AK20+F20</f>
        <v>114970.04971020573</v>
      </c>
      <c r="AM20">
        <v>994.75985298092996</v>
      </c>
      <c r="AN20">
        <v>994.43341299999997</v>
      </c>
      <c r="AO20">
        <v>4.1793647515999997</v>
      </c>
      <c r="AP20">
        <v>4.1793191545520001</v>
      </c>
      <c r="AR20">
        <v>18.7705192575248</v>
      </c>
      <c r="AS20">
        <v>38513.220471696201</v>
      </c>
      <c r="AT20">
        <v>3660567.2335883998</v>
      </c>
    </row>
    <row r="21" spans="1:46" x14ac:dyDescent="0.35">
      <c r="A21" s="4">
        <v>5.8999999999999997E-2</v>
      </c>
      <c r="B21" s="9">
        <f t="shared" si="1"/>
        <v>211.25380975503168</v>
      </c>
      <c r="C21" s="1">
        <f>(AM21+AN21)/2</f>
        <v>994.60362408207004</v>
      </c>
      <c r="D21" s="1">
        <v>4</v>
      </c>
      <c r="E21" s="7">
        <f>(M21*O21)^0.5/R21</f>
        <v>1.316368909937341E-2</v>
      </c>
      <c r="F21" s="10">
        <f>AR21+AS21*A21+AT21*A21^2</f>
        <v>15033.48506720882</v>
      </c>
      <c r="G21" s="9">
        <v>314.54565000000002</v>
      </c>
      <c r="H21" s="9">
        <f t="shared" si="0"/>
        <v>41.395650000000046</v>
      </c>
      <c r="I21" s="9">
        <v>306</v>
      </c>
      <c r="J21" s="9">
        <f t="shared" si="2"/>
        <v>32.850000000000023</v>
      </c>
      <c r="K21" s="9">
        <v>306.8110920091741</v>
      </c>
      <c r="L21" s="9">
        <f t="shared" si="3"/>
        <v>33.661092009174126</v>
      </c>
      <c r="M21" s="1">
        <f>G21-I21</f>
        <v>8.5456500000000233</v>
      </c>
      <c r="N21" s="1">
        <f>G21-K21</f>
        <v>7.7345579908259197</v>
      </c>
      <c r="O21" s="1">
        <f t="shared" si="4"/>
        <v>0.81109200917410362</v>
      </c>
      <c r="P21" s="1">
        <f>48.937*A21+0.0218</f>
        <v>2.9090829999999994</v>
      </c>
      <c r="Q21" s="1">
        <v>1.1301325</v>
      </c>
      <c r="R21" s="1">
        <f>A21*O21*T21</f>
        <v>200.00000000000293</v>
      </c>
      <c r="S21" s="10">
        <f>A21*191646+4918.5</f>
        <v>16225.614</v>
      </c>
      <c r="T21" s="1">
        <f>(AO21+AP21)/2*1000</f>
        <v>4179.3415175256496</v>
      </c>
      <c r="U21" s="1">
        <f>AE21*100</f>
        <v>38.736072999999998</v>
      </c>
      <c r="V21" s="1">
        <f>AF21*100</f>
        <v>37.275227000000001</v>
      </c>
      <c r="W21" s="1">
        <f>AG21*100</f>
        <v>19.912711999999999</v>
      </c>
      <c r="X21" s="1">
        <f>AH21*100</f>
        <v>19.510615999999999</v>
      </c>
      <c r="Y21" s="1"/>
      <c r="Z21" s="1"/>
      <c r="AA21" s="1"/>
      <c r="AB21" s="1"/>
      <c r="AC21" s="1"/>
      <c r="AD21" s="1"/>
      <c r="AE21">
        <v>0.38736072999999999</v>
      </c>
      <c r="AF21">
        <v>0.37275227</v>
      </c>
      <c r="AG21">
        <v>0.19912711999999999</v>
      </c>
      <c r="AH21">
        <v>0.19510616</v>
      </c>
      <c r="AK21">
        <v>101315</v>
      </c>
      <c r="AL21" s="1">
        <f>AK21+F21</f>
        <v>116348.48506720882</v>
      </c>
      <c r="AM21">
        <v>994.76046980414003</v>
      </c>
      <c r="AN21">
        <v>994.44677836000005</v>
      </c>
      <c r="AO21">
        <v>4.1793610875829996</v>
      </c>
      <c r="AP21">
        <v>4.1793219474683001</v>
      </c>
      <c r="AR21">
        <v>18.7705192575248</v>
      </c>
      <c r="AS21">
        <v>38513.220471696201</v>
      </c>
      <c r="AT21">
        <v>3660567.2335883998</v>
      </c>
    </row>
    <row r="22" spans="1:46" x14ac:dyDescent="0.35">
      <c r="A22" s="4">
        <v>6.2E-2</v>
      </c>
      <c r="B22" s="9">
        <f t="shared" si="1"/>
        <v>221.99671995540203</v>
      </c>
      <c r="C22" s="1">
        <f>(AM22+AN22)/2</f>
        <v>994.60896037366501</v>
      </c>
      <c r="D22" s="1">
        <v>4</v>
      </c>
      <c r="E22" s="7">
        <f>(M22*O22)^0.5/R22</f>
        <v>1.2749015970464893E-2</v>
      </c>
      <c r="F22" s="10">
        <f>AR22+AS22*A22+AT22*A22^2</f>
        <v>16477.810634416499</v>
      </c>
      <c r="G22" s="9">
        <v>314.42331000000001</v>
      </c>
      <c r="H22" s="9">
        <f t="shared" si="0"/>
        <v>41.273310000000038</v>
      </c>
      <c r="I22" s="9">
        <v>306</v>
      </c>
      <c r="J22" s="9">
        <f t="shared" si="2"/>
        <v>32.850000000000023</v>
      </c>
      <c r="K22" s="9">
        <v>306.77184578611099</v>
      </c>
      <c r="L22" s="9">
        <f t="shared" si="3"/>
        <v>33.62184578611101</v>
      </c>
      <c r="M22" s="1">
        <f>G22-I22</f>
        <v>8.423310000000015</v>
      </c>
      <c r="N22" s="1">
        <f>G22-K22</f>
        <v>7.6514642138890281</v>
      </c>
      <c r="O22" s="1">
        <f t="shared" si="4"/>
        <v>0.77184578611098686</v>
      </c>
      <c r="P22" s="1">
        <f>48.937*A22+0.0218</f>
        <v>3.0558939999999994</v>
      </c>
      <c r="Q22" s="1">
        <v>1.1893117</v>
      </c>
      <c r="R22" s="1">
        <f>A22*O22*T22</f>
        <v>199.99999999999682</v>
      </c>
      <c r="S22" s="10">
        <f>A22*191646+4918.5</f>
        <v>16800.552</v>
      </c>
      <c r="T22" s="1">
        <f>(AO22+AP22)/2*1000</f>
        <v>4179.3406269228499</v>
      </c>
      <c r="U22" s="1">
        <f>AE22*100</f>
        <v>41.166756999999997</v>
      </c>
      <c r="V22" s="1">
        <f>AF22*100</f>
        <v>39.289659999999998</v>
      </c>
      <c r="W22" s="1">
        <f>AG22*100</f>
        <v>21.024069000000001</v>
      </c>
      <c r="X22" s="1">
        <f>AH22*100</f>
        <v>20.249363000000002</v>
      </c>
      <c r="Y22" s="1"/>
      <c r="Z22" s="1"/>
      <c r="AA22" s="1"/>
      <c r="AB22" s="1"/>
      <c r="AC22" s="1"/>
      <c r="AD22" s="1"/>
      <c r="AE22">
        <v>0.41166756999999998</v>
      </c>
      <c r="AF22">
        <v>0.39289659999999998</v>
      </c>
      <c r="AG22">
        <v>0.21024069000000001</v>
      </c>
      <c r="AH22">
        <v>0.20249363000000001</v>
      </c>
      <c r="AK22">
        <v>101315</v>
      </c>
      <c r="AL22" s="1">
        <f>AK22+F22</f>
        <v>117792.8106344165</v>
      </c>
      <c r="AM22">
        <v>994.76112765171001</v>
      </c>
      <c r="AN22">
        <v>994.45679309562001</v>
      </c>
      <c r="AO22">
        <v>4.1793571798664999</v>
      </c>
      <c r="AP22">
        <v>4.1793240739791999</v>
      </c>
      <c r="AR22">
        <v>18.7705192575248</v>
      </c>
      <c r="AS22">
        <v>38513.220471696201</v>
      </c>
      <c r="AT22">
        <v>3660567.2335883998</v>
      </c>
    </row>
    <row r="23" spans="1:46" x14ac:dyDescent="0.35">
      <c r="A23" s="4">
        <v>6.5000000000000002E-2</v>
      </c>
      <c r="B23" s="9">
        <f t="shared" si="1"/>
        <v>232.73974308993294</v>
      </c>
      <c r="C23" s="1">
        <f>(AM23+AN23)/2</f>
        <v>994.61428670911505</v>
      </c>
      <c r="D23" s="1">
        <v>4</v>
      </c>
      <c r="E23" s="7">
        <f>(M23*O23)^0.5/R23</f>
        <v>1.2367503736005056E-2</v>
      </c>
      <c r="F23" s="10">
        <f>AR23+AS23*A23+AT23*A23^2</f>
        <v>17988.026411828771</v>
      </c>
      <c r="G23" s="9">
        <v>314.31027</v>
      </c>
      <c r="H23" s="9">
        <f t="shared" si="0"/>
        <v>41.160270000000025</v>
      </c>
      <c r="I23" s="9">
        <v>306</v>
      </c>
      <c r="J23" s="9">
        <f t="shared" si="2"/>
        <v>32.850000000000023</v>
      </c>
      <c r="K23" s="9">
        <v>306.73622228235712</v>
      </c>
      <c r="L23" s="9">
        <f t="shared" si="3"/>
        <v>33.586222282357141</v>
      </c>
      <c r="M23" s="1">
        <f>G23-I23</f>
        <v>8.3102700000000027</v>
      </c>
      <c r="N23" s="1">
        <f>G23-K23</f>
        <v>7.574047717642884</v>
      </c>
      <c r="O23" s="1">
        <f t="shared" si="4"/>
        <v>0.73622228235711873</v>
      </c>
      <c r="P23" s="1">
        <f>48.937*A23+0.0218</f>
        <v>3.2027049999999999</v>
      </c>
      <c r="Q23" s="1">
        <v>1.2450367</v>
      </c>
      <c r="R23" s="1">
        <f>A23*O23*T23</f>
        <v>199.99999999999895</v>
      </c>
      <c r="S23" s="10">
        <f>A23*191646+4918.5</f>
        <v>17375.489999999998</v>
      </c>
      <c r="T23" s="1">
        <f>(AO23+AP23)/2*1000</f>
        <v>4179.3397872607993</v>
      </c>
      <c r="U23" s="1">
        <f>AE23*100</f>
        <v>43.518036000000002</v>
      </c>
      <c r="V23" s="1">
        <f>AF23*100</f>
        <v>41.229095999999998</v>
      </c>
      <c r="W23" s="1">
        <f>AG23*100</f>
        <v>22.577812000000002</v>
      </c>
      <c r="X23" s="1">
        <f>AH23*100</f>
        <v>20.917196000000001</v>
      </c>
      <c r="Y23" s="1"/>
      <c r="Z23" s="1"/>
      <c r="AA23" s="1"/>
      <c r="AB23" s="1"/>
      <c r="AC23" s="1"/>
      <c r="AD23" s="1"/>
      <c r="AE23">
        <v>0.43518035999999999</v>
      </c>
      <c r="AF23">
        <v>0.41229095999999998</v>
      </c>
      <c r="AG23">
        <v>0.22577812</v>
      </c>
      <c r="AH23">
        <v>0.20917195999999999</v>
      </c>
      <c r="AK23">
        <v>101315</v>
      </c>
      <c r="AL23" s="1">
        <f>AK23+F23</f>
        <v>119303.02641182877</v>
      </c>
      <c r="AM23">
        <v>994.76177295221999</v>
      </c>
      <c r="AN23">
        <v>994.46680046601</v>
      </c>
      <c r="AO23">
        <v>4.1793533467069999</v>
      </c>
      <c r="AP23">
        <v>4.1793262278145997</v>
      </c>
      <c r="AR23">
        <v>18.7705192575248</v>
      </c>
      <c r="AS23">
        <v>38513.220471696201</v>
      </c>
      <c r="AT23">
        <v>3660567.2335883998</v>
      </c>
    </row>
    <row r="24" spans="1:46" x14ac:dyDescent="0.35">
      <c r="A24" s="4">
        <v>6.8000000000000005E-2</v>
      </c>
      <c r="B24" s="9">
        <f t="shared" si="1"/>
        <v>243.48288689030306</v>
      </c>
      <c r="C24" s="1">
        <f>(AM24+AN24)/2</f>
        <v>994.61963598979992</v>
      </c>
      <c r="D24" s="1">
        <v>4</v>
      </c>
      <c r="E24" s="7">
        <f>(M24*O24)^0.5/R24</f>
        <v>1.2026297652980987E-2</v>
      </c>
      <c r="F24" s="10">
        <f>AR24+AS24*A24+AT24*A24^2</f>
        <v>19564.132399445629</v>
      </c>
      <c r="G24" s="9">
        <v>314.22073</v>
      </c>
      <c r="H24" s="9">
        <f t="shared" si="0"/>
        <v>41.070730000000026</v>
      </c>
      <c r="I24" s="9">
        <v>306</v>
      </c>
      <c r="J24" s="9">
        <f t="shared" si="2"/>
        <v>32.850000000000023</v>
      </c>
      <c r="K24" s="9">
        <v>306.7037420532634</v>
      </c>
      <c r="L24" s="9">
        <f t="shared" si="3"/>
        <v>33.55374205326342</v>
      </c>
      <c r="M24" s="1">
        <f>G24-I24</f>
        <v>8.2207300000000032</v>
      </c>
      <c r="N24" s="1">
        <f>G24-K24</f>
        <v>7.5169879467366059</v>
      </c>
      <c r="O24" s="1">
        <f t="shared" si="4"/>
        <v>0.70374205326339734</v>
      </c>
      <c r="P24" s="1">
        <f>48.937*A24+0.0218</f>
        <v>3.3495159999999999</v>
      </c>
      <c r="Q24" s="1">
        <v>1.3040613999999999</v>
      </c>
      <c r="R24" s="1">
        <f>A24*O24*T24</f>
        <v>200.00000000000293</v>
      </c>
      <c r="S24" s="10">
        <f>A24*191646+4918.5</f>
        <v>17950.428</v>
      </c>
      <c r="T24" s="1">
        <f>(AO24+AP24)/2*1000</f>
        <v>4179.3388031160493</v>
      </c>
      <c r="U24" s="1">
        <f>AE24*100</f>
        <v>45.865704999999998</v>
      </c>
      <c r="V24" s="1">
        <f>AF24*100</f>
        <v>43.269605999999996</v>
      </c>
      <c r="W24" s="1">
        <f>AG24*100</f>
        <v>23.805578999999998</v>
      </c>
      <c r="X24" s="1">
        <f>AH24*100</f>
        <v>21.590249</v>
      </c>
      <c r="Y24" s="1"/>
      <c r="Z24" s="1"/>
      <c r="AA24" s="1"/>
      <c r="AB24" s="1"/>
      <c r="AC24" s="1"/>
      <c r="AD24" s="1"/>
      <c r="AE24">
        <v>0.45865705000000001</v>
      </c>
      <c r="AF24">
        <v>0.43269605999999999</v>
      </c>
      <c r="AG24">
        <v>0.23805578999999999</v>
      </c>
      <c r="AH24">
        <v>0.21590249</v>
      </c>
      <c r="AK24">
        <v>101315</v>
      </c>
      <c r="AL24" s="1">
        <f>AK24+F24</f>
        <v>120879.13239944563</v>
      </c>
      <c r="AM24">
        <v>994.76247151129996</v>
      </c>
      <c r="AN24">
        <v>994.47680046829998</v>
      </c>
      <c r="AO24">
        <v>4.1793491972155001</v>
      </c>
      <c r="AP24">
        <v>4.1793284090166001</v>
      </c>
      <c r="AR24">
        <v>18.7705192575248</v>
      </c>
      <c r="AS24">
        <v>38513.220471696201</v>
      </c>
      <c r="AT24">
        <v>3660567.2335883998</v>
      </c>
    </row>
    <row r="25" spans="1:46" x14ac:dyDescent="0.35">
      <c r="A25" s="4">
        <v>7.0999999999999994E-2</v>
      </c>
      <c r="B25" s="9">
        <f t="shared" si="1"/>
        <v>254.22614719453185</v>
      </c>
      <c r="C25" s="1">
        <f>(AM25+AN25)/2</f>
        <v>994.62498902399</v>
      </c>
      <c r="D25" s="1">
        <v>4</v>
      </c>
      <c r="E25" s="7">
        <f>(M25*O25)^0.5/R25</f>
        <v>1.1706244698555654E-2</v>
      </c>
      <c r="F25" s="10">
        <f>AR25+AS25*A25+AT25*A25^2</f>
        <v>21206.128597267078</v>
      </c>
      <c r="G25" s="9">
        <v>314.13263000000001</v>
      </c>
      <c r="H25" s="9">
        <f t="shared" si="0"/>
        <v>40.982630000000029</v>
      </c>
      <c r="I25" s="9">
        <v>306</v>
      </c>
      <c r="J25" s="9">
        <f t="shared" si="2"/>
        <v>32.850000000000023</v>
      </c>
      <c r="K25" s="9">
        <v>306.67400663717621</v>
      </c>
      <c r="L25" s="9">
        <f t="shared" si="3"/>
        <v>33.524006637176228</v>
      </c>
      <c r="M25" s="1">
        <f>G25-I25</f>
        <v>8.132630000000006</v>
      </c>
      <c r="N25" s="1">
        <f>G25-K25</f>
        <v>7.4586233628238006</v>
      </c>
      <c r="O25" s="1">
        <f t="shared" si="4"/>
        <v>0.67400663717620546</v>
      </c>
      <c r="P25" s="1">
        <f>48.937*A25+0.0218</f>
        <v>3.4963269999999995</v>
      </c>
      <c r="Q25" s="1">
        <v>1.3643353</v>
      </c>
      <c r="R25" s="1">
        <f>A25*O25*T25</f>
        <v>199.99999999999699</v>
      </c>
      <c r="S25" s="10">
        <f>A25*191646+4918.5</f>
        <v>18525.365999999998</v>
      </c>
      <c r="T25" s="1">
        <f>(AO25+AP25)/2*1000</f>
        <v>4179.3377885005011</v>
      </c>
      <c r="U25" s="1">
        <f>AE25*100</f>
        <v>47.943973</v>
      </c>
      <c r="V25" s="1">
        <f>AF25*100</f>
        <v>45.452126</v>
      </c>
      <c r="W25" s="1">
        <f>AG25*100</f>
        <v>24.384937000000001</v>
      </c>
      <c r="X25" s="1">
        <f>AH25*100</f>
        <v>22.329454999999999</v>
      </c>
      <c r="Y25" s="1"/>
      <c r="Z25" s="1"/>
      <c r="AA25" s="1"/>
      <c r="AB25" s="1"/>
      <c r="AC25" s="1"/>
      <c r="AD25" s="1"/>
      <c r="AE25">
        <v>0.47943973000000001</v>
      </c>
      <c r="AF25">
        <v>0.45452125999999998</v>
      </c>
      <c r="AG25">
        <v>0.24384937000000001</v>
      </c>
      <c r="AH25">
        <v>0.22329455000000001</v>
      </c>
      <c r="AK25">
        <v>101315</v>
      </c>
      <c r="AL25" s="1">
        <f>AK25+F25</f>
        <v>122521.12859726707</v>
      </c>
      <c r="AM25">
        <v>994.76318494902</v>
      </c>
      <c r="AN25">
        <v>994.48679309895999</v>
      </c>
      <c r="AO25">
        <v>4.1793449593740002</v>
      </c>
      <c r="AP25">
        <v>4.1793306176270004</v>
      </c>
      <c r="AR25">
        <v>18.7705192575248</v>
      </c>
      <c r="AS25">
        <v>38513.220471696201</v>
      </c>
      <c r="AT25">
        <v>3660567.2335883998</v>
      </c>
    </row>
    <row r="26" spans="1:46" x14ac:dyDescent="0.35">
      <c r="A26" s="4">
        <v>7.3999999999999996E-2</v>
      </c>
      <c r="B26" s="9">
        <f t="shared" si="1"/>
        <v>264.96908349763254</v>
      </c>
      <c r="C26" s="1">
        <f>(AM26+AN26)/2</f>
        <v>994.62869180792995</v>
      </c>
      <c r="D26" s="1">
        <v>4</v>
      </c>
      <c r="E26" s="7">
        <f>(M26*O26)^0.5/R26</f>
        <v>1.1410447856312235E-2</v>
      </c>
      <c r="F26" s="10">
        <f>AR26+AS26*A26+AT26*A26^2</f>
        <v>22914.01500529312</v>
      </c>
      <c r="G26" s="9">
        <v>314.05331000000001</v>
      </c>
      <c r="H26" s="9">
        <f t="shared" si="0"/>
        <v>40.903310000000033</v>
      </c>
      <c r="I26" s="9">
        <v>306</v>
      </c>
      <c r="J26" s="9">
        <f t="shared" si="2"/>
        <v>32.850000000000023</v>
      </c>
      <c r="K26" s="9">
        <v>306.64668227241532</v>
      </c>
      <c r="L26" s="9">
        <f t="shared" si="3"/>
        <v>33.496682272415342</v>
      </c>
      <c r="M26" s="1">
        <f>G26-I26</f>
        <v>8.0533100000000104</v>
      </c>
      <c r="N26" s="1">
        <f>G26-K26</f>
        <v>7.4066277275846915</v>
      </c>
      <c r="O26" s="1">
        <f t="shared" si="4"/>
        <v>0.64668227241531895</v>
      </c>
      <c r="P26" s="1">
        <f>48.937*A26+0.0218</f>
        <v>3.6431379999999995</v>
      </c>
      <c r="Q26" s="1">
        <v>1.4223713</v>
      </c>
      <c r="R26" s="1">
        <f>A26*O26*T26</f>
        <v>200.00000000000384</v>
      </c>
      <c r="S26" s="10">
        <f>A26*191646+4918.5</f>
        <v>19100.304</v>
      </c>
      <c r="T26" s="1">
        <f>(AO26+AP26)/2*1000</f>
        <v>4179.3363108722997</v>
      </c>
      <c r="U26" s="1">
        <f>AE26*100</f>
        <v>50.261487000000002</v>
      </c>
      <c r="V26" s="1">
        <f>AF26*100</f>
        <v>47.413168999999996</v>
      </c>
      <c r="W26" s="1">
        <f>AG26*100</f>
        <v>25.579797999999997</v>
      </c>
      <c r="X26" s="1">
        <f>AH26*100</f>
        <v>23.004694000000001</v>
      </c>
      <c r="Y26" s="1"/>
      <c r="Z26" s="1"/>
      <c r="AA26" s="1"/>
      <c r="AB26" s="1"/>
      <c r="AC26" s="1"/>
      <c r="AD26" s="1"/>
      <c r="AE26">
        <v>0.50261487000000005</v>
      </c>
      <c r="AF26">
        <v>0.47413168999999999</v>
      </c>
      <c r="AG26">
        <v>0.25579797999999998</v>
      </c>
      <c r="AH26">
        <v>0.23004694000000001</v>
      </c>
      <c r="AK26">
        <v>101315</v>
      </c>
      <c r="AL26" s="1">
        <f>AK26+F26</f>
        <v>124229.01500529313</v>
      </c>
      <c r="AM26">
        <v>994.76393291585998</v>
      </c>
      <c r="AN26">
        <v>994.49345070000004</v>
      </c>
      <c r="AO26">
        <v>4.1793405164630997</v>
      </c>
      <c r="AP26">
        <v>4.1793321052814996</v>
      </c>
      <c r="AR26">
        <v>18.7705192575248</v>
      </c>
      <c r="AS26">
        <v>38513.220471696201</v>
      </c>
      <c r="AT26">
        <v>3660567.2335883998</v>
      </c>
    </row>
    <row r="27" spans="1:46" x14ac:dyDescent="0.35">
      <c r="A27" s="4">
        <v>7.6999999999999999E-2</v>
      </c>
      <c r="B27" s="9">
        <f t="shared" si="1"/>
        <v>275.71210771013767</v>
      </c>
      <c r="C27" s="1">
        <f>(AM27+AN27)/2</f>
        <v>994.63242319674498</v>
      </c>
      <c r="D27" s="1">
        <v>4</v>
      </c>
      <c r="E27" s="7">
        <f>(M27*O27)^0.5/R27</f>
        <v>1.1129333727647751E-2</v>
      </c>
      <c r="F27" s="10">
        <f>AR27+AS27*A27+AT27*A27^2</f>
        <v>24687.791623523757</v>
      </c>
      <c r="G27" s="9">
        <v>313.97197999999997</v>
      </c>
      <c r="H27" s="9">
        <f t="shared" si="0"/>
        <v>40.821979999999996</v>
      </c>
      <c r="I27" s="9">
        <v>306</v>
      </c>
      <c r="J27" s="9">
        <f t="shared" si="2"/>
        <v>32.850000000000023</v>
      </c>
      <c r="K27" s="9">
        <v>306.62148710469103</v>
      </c>
      <c r="L27" s="9">
        <f t="shared" si="3"/>
        <v>33.47148710469105</v>
      </c>
      <c r="M27" s="1">
        <f>G27-I27</f>
        <v>7.9719799999999736</v>
      </c>
      <c r="N27" s="1">
        <f>G27-K27</f>
        <v>7.3504928953089461</v>
      </c>
      <c r="O27" s="1">
        <f t="shared" si="4"/>
        <v>0.62148710469102753</v>
      </c>
      <c r="P27" s="1">
        <f>48.937*A27+0.0218</f>
        <v>3.7899489999999996</v>
      </c>
      <c r="Q27" s="1">
        <v>1.4810715999999999</v>
      </c>
      <c r="R27" s="1">
        <f>A27*O27*T27</f>
        <v>200.00000000000907</v>
      </c>
      <c r="S27" s="10">
        <f>A27*191646+4918.5</f>
        <v>19675.241999999998</v>
      </c>
      <c r="T27" s="1">
        <f>(AO27+AP27)/2*1000</f>
        <v>4179.3346600393497</v>
      </c>
      <c r="U27" s="1">
        <f>AE27*100</f>
        <v>52.107894000000002</v>
      </c>
      <c r="V27" s="1">
        <f>AF27*100</f>
        <v>49.387748999999999</v>
      </c>
      <c r="W27" s="1">
        <f>AG27*100</f>
        <v>26.846976999999999</v>
      </c>
      <c r="X27" s="1">
        <f>AH27*100</f>
        <v>23.677544999999999</v>
      </c>
      <c r="Y27" s="1"/>
      <c r="Z27" s="1"/>
      <c r="AA27" s="1"/>
      <c r="AB27" s="1"/>
      <c r="AC27" s="1"/>
      <c r="AD27" s="1"/>
      <c r="AE27">
        <v>0.52107893999999999</v>
      </c>
      <c r="AF27">
        <v>0.49387748999999997</v>
      </c>
      <c r="AG27">
        <v>0.26846977</v>
      </c>
      <c r="AH27">
        <v>0.23677545</v>
      </c>
      <c r="AK27">
        <v>101315</v>
      </c>
      <c r="AL27" s="1">
        <f>AK27+F27</f>
        <v>126002.79162352375</v>
      </c>
      <c r="AM27">
        <v>994.76474126349001</v>
      </c>
      <c r="AN27">
        <v>994.50010512999995</v>
      </c>
      <c r="AO27">
        <v>4.1793357149296</v>
      </c>
      <c r="AP27">
        <v>4.1793336051491004</v>
      </c>
      <c r="AR27">
        <v>18.7705192575248</v>
      </c>
      <c r="AS27">
        <v>38513.220471696201</v>
      </c>
      <c r="AT27">
        <v>3660567.2335883998</v>
      </c>
    </row>
    <row r="28" spans="1:46" x14ac:dyDescent="0.35">
      <c r="A28" s="4">
        <v>0.08</v>
      </c>
      <c r="B28" s="9">
        <f t="shared" si="1"/>
        <v>286.45521339390478</v>
      </c>
      <c r="C28" s="1">
        <f>(AM28+AN28)/2</f>
        <v>994.63615761772496</v>
      </c>
      <c r="D28" s="1">
        <v>4</v>
      </c>
      <c r="E28" s="7">
        <f>(M28*O28)^0.5/R28</f>
        <v>1.0869991416763704E-2</v>
      </c>
      <c r="F28" s="10">
        <f>AR28+AS28*A28+AT28*A28^2</f>
        <v>26527.458451958981</v>
      </c>
      <c r="G28" s="9">
        <v>313.90105999999997</v>
      </c>
      <c r="H28" s="9">
        <f t="shared" si="0"/>
        <v>40.751059999999995</v>
      </c>
      <c r="I28" s="9">
        <v>306</v>
      </c>
      <c r="J28" s="9">
        <f t="shared" si="2"/>
        <v>32.850000000000023</v>
      </c>
      <c r="K28" s="9">
        <v>306.59818157766432</v>
      </c>
      <c r="L28" s="9">
        <f t="shared" si="3"/>
        <v>33.448181577664343</v>
      </c>
      <c r="M28" s="1">
        <f>G28-I28</f>
        <v>7.9010599999999727</v>
      </c>
      <c r="N28" s="1">
        <f>G28-K28</f>
        <v>7.3028784223356524</v>
      </c>
      <c r="O28" s="1">
        <f t="shared" si="4"/>
        <v>0.59818157766432023</v>
      </c>
      <c r="P28" s="1">
        <f>48.937*A28+0.0218</f>
        <v>3.9367599999999996</v>
      </c>
      <c r="Q28" s="1">
        <v>1.5377000999999999</v>
      </c>
      <c r="R28" s="1">
        <f>A28*O28*T28</f>
        <v>199.99999999999523</v>
      </c>
      <c r="S28" s="10">
        <f>A28*191646+4918.5</f>
        <v>20250.18</v>
      </c>
      <c r="T28" s="1">
        <f>(AO28+AP28)/2*1000</f>
        <v>4179.3329874208493</v>
      </c>
      <c r="U28" s="1">
        <f>AE28*100</f>
        <v>54.172019999999996</v>
      </c>
      <c r="V28" s="1">
        <f>AF28*100</f>
        <v>51.346203999999993</v>
      </c>
      <c r="W28" s="1">
        <f>AG28*100</f>
        <v>27.817374999999998</v>
      </c>
      <c r="X28" s="1">
        <f>AH28*100</f>
        <v>24.340795</v>
      </c>
      <c r="Y28" s="1"/>
      <c r="Z28" s="1"/>
      <c r="AA28" s="1"/>
      <c r="AB28" s="1"/>
      <c r="AC28" s="1"/>
      <c r="AD28" s="1"/>
      <c r="AE28">
        <v>0.54172019999999999</v>
      </c>
      <c r="AF28">
        <v>0.51346203999999995</v>
      </c>
      <c r="AG28">
        <v>0.27817375</v>
      </c>
      <c r="AH28">
        <v>0.24340795000000001</v>
      </c>
      <c r="AK28">
        <v>101315</v>
      </c>
      <c r="AL28" s="1">
        <f>AK28+F28</f>
        <v>127842.45845195898</v>
      </c>
      <c r="AM28">
        <v>994.76555900544997</v>
      </c>
      <c r="AN28">
        <v>994.50675622999995</v>
      </c>
      <c r="AO28">
        <v>4.1793308576000001</v>
      </c>
      <c r="AP28">
        <v>4.1793351172416999</v>
      </c>
      <c r="AR28">
        <v>18.7705192575248</v>
      </c>
      <c r="AS28">
        <v>38513.220471696201</v>
      </c>
      <c r="AT28">
        <v>3660567.2335883998</v>
      </c>
    </row>
    <row r="29" spans="1:46" x14ac:dyDescent="0.35">
      <c r="A29" s="4">
        <v>8.3000000000000004E-2</v>
      </c>
      <c r="B29" s="9">
        <f t="shared" si="1"/>
        <v>297.19728389617626</v>
      </c>
      <c r="C29" s="1">
        <v>994.63615761772496</v>
      </c>
      <c r="D29" s="1"/>
      <c r="E29" s="4"/>
      <c r="F29" s="10">
        <f>AL29+AM29*A29+AN29*A29^2</f>
        <v>28433.015490598802</v>
      </c>
      <c r="R29" s="1"/>
      <c r="AL29">
        <v>18.7705192575248</v>
      </c>
      <c r="AM29">
        <v>38513.220471696201</v>
      </c>
      <c r="AN29">
        <v>3660567.2335883998</v>
      </c>
    </row>
    <row r="30" spans="1:46" x14ac:dyDescent="0.35">
      <c r="A30" s="4">
        <v>8.5999999999999993E-2</v>
      </c>
      <c r="B30" s="9">
        <f t="shared" si="1"/>
        <v>307.93935439844762</v>
      </c>
      <c r="C30" s="1">
        <v>994.63615761772496</v>
      </c>
      <c r="D30" s="1"/>
      <c r="E30" s="4"/>
      <c r="F30" s="10">
        <f>AL30+AM30*A30+AN30*A30^2</f>
        <v>30404.462739443195</v>
      </c>
      <c r="AL30">
        <v>18.7705192575248</v>
      </c>
      <c r="AM30">
        <v>38513.220471696201</v>
      </c>
      <c r="AN30">
        <v>3660567.2335883998</v>
      </c>
    </row>
    <row r="31" spans="1:46" x14ac:dyDescent="0.35">
      <c r="A31" s="4">
        <v>8.8999999999999996E-2</v>
      </c>
      <c r="B31" s="9">
        <f t="shared" si="1"/>
        <v>318.68142490071904</v>
      </c>
      <c r="C31" s="1">
        <v>994.63615761772496</v>
      </c>
      <c r="D31" s="1"/>
      <c r="E31" s="4"/>
      <c r="F31" s="10">
        <f>AL31+AM31*A31+AN31*A31^2</f>
        <v>32441.800198492201</v>
      </c>
      <c r="AL31">
        <v>18.7705192575248</v>
      </c>
      <c r="AM31">
        <v>38513.220471696201</v>
      </c>
      <c r="AN31">
        <v>3660567.2335883998</v>
      </c>
    </row>
    <row r="32" spans="1:46" x14ac:dyDescent="0.35">
      <c r="A32" s="4">
        <v>9.1999999999999998E-2</v>
      </c>
      <c r="B32" s="9">
        <f t="shared" si="1"/>
        <v>329.42349540299051</v>
      </c>
      <c r="C32" s="1">
        <v>994.63615761772496</v>
      </c>
      <c r="D32" s="1"/>
      <c r="E32" s="4"/>
      <c r="F32" s="10">
        <f>AL32+AM32*A32+AN32*A32^2</f>
        <v>34545.02786774579</v>
      </c>
      <c r="AL32">
        <v>18.7705192575248</v>
      </c>
      <c r="AM32">
        <v>38513.220471696201</v>
      </c>
      <c r="AN32">
        <v>3660567.2335883998</v>
      </c>
    </row>
    <row r="33" spans="1:40" x14ac:dyDescent="0.35">
      <c r="A33" s="4">
        <v>9.5000000000000001E-2</v>
      </c>
      <c r="B33" s="9">
        <f t="shared" si="1"/>
        <v>340.16556590526199</v>
      </c>
      <c r="C33" s="1">
        <v>994.63615761772496</v>
      </c>
      <c r="D33" s="1"/>
      <c r="E33" s="4"/>
      <c r="F33" s="10">
        <f>AL33+AM33*A33+AN33*A33^2</f>
        <v>36714.145747203976</v>
      </c>
      <c r="AL33">
        <v>18.7705192575248</v>
      </c>
      <c r="AM33">
        <v>38513.220471696201</v>
      </c>
      <c r="AN33">
        <v>3660567.2335883998</v>
      </c>
    </row>
    <row r="34" spans="1:40" x14ac:dyDescent="0.35">
      <c r="A34" s="4">
        <v>9.8000000000000004E-2</v>
      </c>
      <c r="B34" s="9">
        <f t="shared" si="1"/>
        <v>350.9076364075334</v>
      </c>
      <c r="C34" s="1">
        <v>994.63615761772496</v>
      </c>
      <c r="D34" s="1"/>
      <c r="E34" s="4"/>
      <c r="F34" s="10">
        <f>AL34+AM34*A34+AN34*A34^2</f>
        <v>38949.153836866753</v>
      </c>
      <c r="AL34">
        <v>18.7705192575248</v>
      </c>
      <c r="AM34">
        <v>38513.220471696201</v>
      </c>
      <c r="AN34">
        <v>3660567.2335883998</v>
      </c>
    </row>
    <row r="35" spans="1:40" x14ac:dyDescent="0.35">
      <c r="A35" s="4">
        <v>0.10100000000000001</v>
      </c>
      <c r="B35" s="9">
        <f t="shared" si="1"/>
        <v>361.64970690980482</v>
      </c>
      <c r="C35" s="1">
        <v>994.63615761772496</v>
      </c>
      <c r="D35" s="1"/>
      <c r="E35" s="4"/>
      <c r="F35" s="10">
        <f>AL35+AM35*A35+AN35*A35^2</f>
        <v>41250.052136734113</v>
      </c>
      <c r="AL35">
        <v>18.7705192575248</v>
      </c>
      <c r="AM35">
        <v>38513.220471696201</v>
      </c>
      <c r="AN35">
        <v>3660567.2335883998</v>
      </c>
    </row>
    <row r="36" spans="1:40" x14ac:dyDescent="0.35">
      <c r="A36" s="4"/>
      <c r="B36" s="4"/>
      <c r="C36" s="1"/>
      <c r="D36" s="1"/>
      <c r="E36" s="1"/>
      <c r="F36" s="1"/>
    </row>
    <row r="37" spans="1:40" x14ac:dyDescent="0.35">
      <c r="A37" s="4"/>
      <c r="B37" s="4"/>
      <c r="C37" s="1"/>
      <c r="D37" s="1"/>
      <c r="E37" s="1"/>
    </row>
    <row r="38" spans="1:40" x14ac:dyDescent="0.35">
      <c r="B38" s="4"/>
      <c r="C38" s="4"/>
    </row>
    <row r="39" spans="1:40" x14ac:dyDescent="0.35">
      <c r="C39" s="5"/>
      <c r="E39" s="6"/>
      <c r="N39" s="5"/>
      <c r="O39" s="5"/>
      <c r="P39" s="5"/>
      <c r="Q39" s="5"/>
      <c r="R39" s="5"/>
      <c r="S39" s="5"/>
      <c r="T39" s="5"/>
    </row>
    <row r="40" spans="1:40" x14ac:dyDescent="0.35">
      <c r="B40" s="4"/>
      <c r="C40" s="4"/>
    </row>
    <row r="41" spans="1:40" x14ac:dyDescent="0.3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8"/>
      <c r="Z41" s="8"/>
      <c r="AA41" s="8"/>
      <c r="AB41" s="8"/>
      <c r="AC41" s="8"/>
    </row>
    <row r="42" spans="1:40" x14ac:dyDescent="0.3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8"/>
      <c r="Z42" s="8"/>
      <c r="AA42" s="8"/>
      <c r="AB42" s="8"/>
      <c r="AC42" s="8"/>
    </row>
    <row r="43" spans="1:40" x14ac:dyDescent="0.3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8"/>
      <c r="Z43" s="8"/>
      <c r="AA43" s="8"/>
      <c r="AB43" s="8"/>
      <c r="AC43" s="8"/>
    </row>
    <row r="44" spans="1:40" x14ac:dyDescent="0.3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8"/>
      <c r="Z44" s="8"/>
      <c r="AA44" s="8"/>
      <c r="AB44" s="8"/>
      <c r="AC44" s="8"/>
    </row>
    <row r="45" spans="1:40" x14ac:dyDescent="0.3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8"/>
      <c r="Z45" s="8"/>
      <c r="AA45" s="8"/>
      <c r="AB45" s="8"/>
      <c r="AC45" s="8"/>
    </row>
    <row r="46" spans="1:40" x14ac:dyDescent="0.3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8"/>
      <c r="Z46" s="8"/>
      <c r="AA46" s="8"/>
      <c r="AB46" s="8"/>
      <c r="AC46" s="8"/>
    </row>
    <row r="47" spans="1:40" x14ac:dyDescent="0.3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8"/>
      <c r="Z47" s="8"/>
      <c r="AA47" s="8"/>
      <c r="AB47" s="8"/>
      <c r="AC47" s="8"/>
    </row>
    <row r="48" spans="1:40" x14ac:dyDescent="0.3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8"/>
      <c r="Z48" s="8"/>
      <c r="AA48" s="8"/>
      <c r="AB48" s="8"/>
      <c r="AC48" s="8"/>
    </row>
    <row r="49" spans="1:30" x14ac:dyDescent="0.3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8"/>
      <c r="Z49" s="8"/>
      <c r="AA49" s="8"/>
      <c r="AB49" s="8"/>
      <c r="AC49" s="8"/>
    </row>
    <row r="50" spans="1:30" x14ac:dyDescent="0.3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8"/>
      <c r="Z50" s="8"/>
      <c r="AA50" s="8"/>
      <c r="AB50" s="8"/>
      <c r="AC50" s="8"/>
    </row>
    <row r="51" spans="1:30" x14ac:dyDescent="0.3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8"/>
      <c r="Z51" s="8"/>
      <c r="AA51" s="8"/>
      <c r="AB51" s="8"/>
      <c r="AC51" s="8"/>
    </row>
    <row r="52" spans="1:30" x14ac:dyDescent="0.3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8"/>
      <c r="Z52" s="8"/>
      <c r="AA52" s="8"/>
      <c r="AB52" s="8"/>
      <c r="AC52" s="8"/>
    </row>
    <row r="53" spans="1:30" x14ac:dyDescent="0.3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8"/>
      <c r="Z53" s="8"/>
      <c r="AA53" s="8"/>
      <c r="AB53" s="8"/>
      <c r="AC53" s="8"/>
    </row>
    <row r="54" spans="1:30" x14ac:dyDescent="0.35">
      <c r="B54" s="1"/>
      <c r="C54" s="4"/>
      <c r="E54" s="1"/>
      <c r="Y54" s="8"/>
      <c r="Z54" s="8"/>
      <c r="AA54" s="8"/>
      <c r="AB54" s="8"/>
      <c r="AC54" s="8"/>
    </row>
    <row r="55" spans="1:30" x14ac:dyDescent="0.35">
      <c r="B55" s="1"/>
      <c r="C55" s="4"/>
      <c r="Z55" s="8"/>
      <c r="AA55" s="8"/>
      <c r="AB55" s="8"/>
      <c r="AC55" s="8"/>
      <c r="AD55" s="8"/>
    </row>
    <row r="56" spans="1:30" x14ac:dyDescent="0.35">
      <c r="B56" s="1"/>
      <c r="C56" s="4"/>
    </row>
    <row r="57" spans="1:30" x14ac:dyDescent="0.35">
      <c r="B57" s="1"/>
      <c r="C57" s="4"/>
    </row>
    <row r="58" spans="1:30" x14ac:dyDescent="0.35">
      <c r="B58" s="1"/>
      <c r="C58" s="4"/>
    </row>
    <row r="59" spans="1:30" x14ac:dyDescent="0.35">
      <c r="B59" s="4"/>
      <c r="C59" s="4"/>
    </row>
    <row r="60" spans="1:30" x14ac:dyDescent="0.35">
      <c r="B60" s="4"/>
      <c r="C60" s="4"/>
    </row>
  </sheetData>
  <pageMargins left="0.7" right="0.7" top="0.78740157499999996" bottom="0.78740157499999996" header="0.3" footer="0.3"/>
  <pageSetup paperSize="9" orientation="portrait" horizontalDpi="4294967293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3B319-33E0-4DCE-B859-ABF5EF1DF211}">
  <dimension ref="A1"/>
  <sheetViews>
    <sheetView topLeftCell="A13" workbookViewId="0">
      <selection activeCell="T75" sqref="T75"/>
    </sheetView>
  </sheetViews>
  <sheetFormatPr baseColWidth="10" defaultRowHeight="14.5" x14ac:dyDescent="0.35"/>
  <sheetData/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A427C-AADB-4618-8568-C54C482E4546}">
  <dimension ref="A2:C14"/>
  <sheetViews>
    <sheetView topLeftCell="A10" workbookViewId="0">
      <selection activeCell="H64" sqref="H64"/>
    </sheetView>
  </sheetViews>
  <sheetFormatPr baseColWidth="10" defaultRowHeight="14.5" x14ac:dyDescent="0.35"/>
  <sheetData>
    <row r="2" spans="1:3" x14ac:dyDescent="0.35">
      <c r="A2" t="s">
        <v>7</v>
      </c>
    </row>
    <row r="4" spans="1:3" x14ac:dyDescent="0.35">
      <c r="A4">
        <v>387.6</v>
      </c>
      <c r="B4" s="1">
        <v>316.90118000000001</v>
      </c>
      <c r="C4" s="1">
        <f>B4-273.15</f>
        <v>43.751180000000033</v>
      </c>
    </row>
    <row r="5" spans="1:3" x14ac:dyDescent="0.35">
      <c r="A5">
        <v>202.4</v>
      </c>
      <c r="B5" s="1">
        <v>321.17009999999999</v>
      </c>
      <c r="C5" s="1">
        <f>B5-273.15</f>
        <v>48.020100000000014</v>
      </c>
    </row>
    <row r="6" spans="1:3" x14ac:dyDescent="0.35">
      <c r="A6">
        <v>101</v>
      </c>
      <c r="B6" s="1">
        <v>328.84670999999997</v>
      </c>
      <c r="C6" s="1">
        <f>B6-273.15</f>
        <v>55.696709999999996</v>
      </c>
    </row>
    <row r="7" spans="1:3" x14ac:dyDescent="0.35">
      <c r="B7" s="1"/>
    </row>
    <row r="8" spans="1:3" x14ac:dyDescent="0.35">
      <c r="B8" s="1"/>
    </row>
    <row r="9" spans="1:3" x14ac:dyDescent="0.35">
      <c r="B9" s="1"/>
    </row>
    <row r="10" spans="1:3" x14ac:dyDescent="0.35">
      <c r="B10" s="1"/>
    </row>
    <row r="11" spans="1:3" x14ac:dyDescent="0.35">
      <c r="B11" s="1"/>
    </row>
    <row r="12" spans="1:3" x14ac:dyDescent="0.35">
      <c r="B12" s="1"/>
    </row>
    <row r="13" spans="1:3" x14ac:dyDescent="0.35">
      <c r="B13" s="1"/>
    </row>
    <row r="14" spans="1:3" x14ac:dyDescent="0.35">
      <c r="B14" s="1"/>
    </row>
  </sheetData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E5021-C4BD-4A25-9956-02A661B72884}">
  <dimension ref="A1:R18"/>
  <sheetViews>
    <sheetView workbookViewId="0">
      <selection activeCell="I6" sqref="I6:I7"/>
    </sheetView>
  </sheetViews>
  <sheetFormatPr baseColWidth="10" defaultRowHeight="14.5" x14ac:dyDescent="0.35"/>
  <sheetData>
    <row r="1" spans="1:18" ht="16.5" x14ac:dyDescent="0.45">
      <c r="A1" s="5" t="s">
        <v>3</v>
      </c>
      <c r="B1" s="5" t="s">
        <v>4</v>
      </c>
      <c r="C1" s="5" t="s">
        <v>5</v>
      </c>
      <c r="D1" s="5" t="s">
        <v>6</v>
      </c>
      <c r="E1" s="5" t="s">
        <v>28</v>
      </c>
      <c r="F1" s="5" t="s">
        <v>17</v>
      </c>
      <c r="G1" s="5" t="s">
        <v>18</v>
      </c>
    </row>
    <row r="3" spans="1:18" x14ac:dyDescent="0.35">
      <c r="A3">
        <v>8.9999999999999993E-3</v>
      </c>
      <c r="B3" s="9">
        <f>A3*C3*3.6</f>
        <v>32.201663555666286</v>
      </c>
      <c r="C3" s="1">
        <v>993.87850480451493</v>
      </c>
      <c r="D3" s="1">
        <v>0</v>
      </c>
      <c r="E3" s="10">
        <v>599.91674999999998</v>
      </c>
      <c r="F3" s="1">
        <v>323.25362999999999</v>
      </c>
      <c r="G3" s="1">
        <f>F3-273.15</f>
        <v>50.10363000000001</v>
      </c>
      <c r="H3" s="1"/>
      <c r="I3" s="1"/>
      <c r="J3" s="1"/>
      <c r="K3" s="1"/>
      <c r="L3" s="1"/>
      <c r="M3" s="1"/>
      <c r="N3" s="1"/>
      <c r="O3" s="1"/>
    </row>
    <row r="4" spans="1:18" x14ac:dyDescent="0.35">
      <c r="A4">
        <v>8.9999999999999993E-3</v>
      </c>
      <c r="B4" s="9">
        <f>A4*C4*3.6</f>
        <v>32.201663555666286</v>
      </c>
      <c r="C4" s="1">
        <v>993.87850480451493</v>
      </c>
      <c r="D4" s="1">
        <v>4</v>
      </c>
      <c r="E4" s="10">
        <v>581.42612999999994</v>
      </c>
      <c r="F4" s="1">
        <v>323.26978000000003</v>
      </c>
      <c r="G4" s="1">
        <f t="shared" ref="G4:G14" si="0">F4-273.15</f>
        <v>50.119780000000048</v>
      </c>
      <c r="H4" s="1"/>
      <c r="I4" s="1"/>
      <c r="J4" s="1"/>
      <c r="K4" s="1"/>
      <c r="L4" s="1"/>
      <c r="M4" s="1"/>
      <c r="N4" s="1"/>
      <c r="O4" s="1"/>
    </row>
    <row r="5" spans="1:18" x14ac:dyDescent="0.35">
      <c r="A5">
        <v>8.9999999999999993E-3</v>
      </c>
      <c r="B5" s="9">
        <f>A5*C5*3.6</f>
        <v>32.201663555666286</v>
      </c>
      <c r="C5" s="1">
        <v>993.87850480451493</v>
      </c>
      <c r="D5" s="1">
        <v>12</v>
      </c>
      <c r="E5" s="10">
        <v>590.52759000000003</v>
      </c>
      <c r="F5" s="1">
        <v>323.26978000000003</v>
      </c>
      <c r="G5" s="1">
        <f t="shared" si="0"/>
        <v>50.119780000000048</v>
      </c>
      <c r="H5" s="1"/>
      <c r="I5" s="1"/>
      <c r="J5" s="1"/>
      <c r="K5" s="1"/>
      <c r="L5" s="1"/>
      <c r="M5" s="1"/>
      <c r="N5" s="1"/>
      <c r="O5" s="1"/>
    </row>
    <row r="6" spans="1:18" x14ac:dyDescent="0.35">
      <c r="A6">
        <v>8.9999999999999993E-3</v>
      </c>
      <c r="B6" s="9">
        <f>A6*C6*3.6</f>
        <v>32.201663555666286</v>
      </c>
      <c r="C6" s="1">
        <v>993.87850480451493</v>
      </c>
      <c r="D6" s="1">
        <v>20</v>
      </c>
      <c r="E6" s="10">
        <v>585.67267000000004</v>
      </c>
      <c r="F6" s="1">
        <v>323.26978000000003</v>
      </c>
      <c r="G6" s="1">
        <f t="shared" si="0"/>
        <v>50.119780000000048</v>
      </c>
      <c r="H6" s="1"/>
      <c r="I6" s="1"/>
      <c r="J6" s="1"/>
      <c r="K6" s="1"/>
      <c r="L6" s="1"/>
      <c r="M6" s="1"/>
      <c r="N6" s="1"/>
      <c r="O6" s="1"/>
    </row>
    <row r="7" spans="1:18" x14ac:dyDescent="0.35">
      <c r="A7">
        <v>2.3E-2</v>
      </c>
      <c r="B7" s="9">
        <v>82.337405619884322</v>
      </c>
      <c r="C7" s="1">
        <v>994.41311135126</v>
      </c>
      <c r="D7" s="1">
        <v>0</v>
      </c>
      <c r="E7" s="10">
        <v>3004.1192999999998</v>
      </c>
      <c r="F7" s="1">
        <v>317.66989000000001</v>
      </c>
      <c r="G7" s="1">
        <f t="shared" si="0"/>
        <v>44.519890000000032</v>
      </c>
      <c r="H7" s="1"/>
      <c r="I7" s="1"/>
      <c r="J7" s="1"/>
      <c r="K7" s="1"/>
      <c r="L7" s="1"/>
      <c r="M7" s="1"/>
      <c r="N7" s="1"/>
      <c r="O7" s="1"/>
    </row>
    <row r="8" spans="1:18" x14ac:dyDescent="0.35">
      <c r="A8">
        <v>2.3E-2</v>
      </c>
      <c r="B8" s="9">
        <v>82.337405619884322</v>
      </c>
      <c r="C8" s="1">
        <v>994.41311135126</v>
      </c>
      <c r="D8" s="1">
        <v>4</v>
      </c>
      <c r="E8" s="10">
        <v>3033.5709000000002</v>
      </c>
      <c r="F8" s="1">
        <v>317.65005000000002</v>
      </c>
      <c r="G8" s="1">
        <f t="shared" si="0"/>
        <v>44.500050000000044</v>
      </c>
      <c r="H8" s="1"/>
      <c r="I8" s="1"/>
      <c r="J8" s="1"/>
      <c r="K8" s="1"/>
      <c r="L8" s="1"/>
      <c r="M8" s="1"/>
      <c r="N8" s="1"/>
      <c r="O8" s="1"/>
    </row>
    <row r="9" spans="1:18" x14ac:dyDescent="0.35">
      <c r="A9">
        <v>2.3E-2</v>
      </c>
      <c r="B9" s="9">
        <v>82.337405619884322</v>
      </c>
      <c r="C9" s="1">
        <v>994.41311135126</v>
      </c>
      <c r="D9" s="1">
        <v>12</v>
      </c>
      <c r="E9" s="10">
        <v>3049.0979000000002</v>
      </c>
      <c r="F9" s="1">
        <v>317.64352000000002</v>
      </c>
      <c r="G9" s="1">
        <f t="shared" si="0"/>
        <v>44.493520000000046</v>
      </c>
      <c r="H9" s="1"/>
      <c r="I9" s="1"/>
      <c r="J9" s="1"/>
      <c r="K9" s="1"/>
      <c r="L9" s="1"/>
      <c r="M9" s="1"/>
      <c r="N9" s="1"/>
      <c r="O9" s="1"/>
    </row>
    <row r="10" spans="1:18" x14ac:dyDescent="0.35">
      <c r="A10">
        <v>2.3E-2</v>
      </c>
      <c r="B10" s="9">
        <v>82.337405619884322</v>
      </c>
      <c r="C10" s="1">
        <v>994.41311135126</v>
      </c>
      <c r="D10" s="1">
        <v>20</v>
      </c>
      <c r="E10" s="10">
        <v>3036.9854999999998</v>
      </c>
      <c r="F10" s="1">
        <v>317.67725000000002</v>
      </c>
      <c r="G10" s="1">
        <f t="shared" si="0"/>
        <v>44.527250000000038</v>
      </c>
      <c r="H10" s="1"/>
      <c r="I10" s="1"/>
      <c r="J10" s="1"/>
      <c r="K10" s="1"/>
      <c r="L10" s="1"/>
      <c r="M10" s="1"/>
      <c r="N10" s="1"/>
      <c r="O10" s="1"/>
    </row>
    <row r="11" spans="1:18" x14ac:dyDescent="0.35">
      <c r="A11">
        <v>2.8000000000000001E-2</v>
      </c>
      <c r="B11" s="9">
        <v>100.24254307050028</v>
      </c>
      <c r="C11" s="1">
        <v>994.46967331845508</v>
      </c>
      <c r="D11" s="1">
        <v>0</v>
      </c>
      <c r="E11" s="10">
        <v>3924.4139</v>
      </c>
      <c r="F11" s="1">
        <v>316.72696000000002</v>
      </c>
      <c r="G11" s="1">
        <f t="shared" si="0"/>
        <v>43.576960000000042</v>
      </c>
      <c r="H11" s="1"/>
      <c r="I11" s="1"/>
      <c r="J11" s="1"/>
      <c r="K11" s="1"/>
      <c r="L11" s="1"/>
      <c r="M11" s="1"/>
      <c r="N11" s="1"/>
      <c r="O11" s="1"/>
    </row>
    <row r="12" spans="1:18" x14ac:dyDescent="0.35">
      <c r="A12">
        <v>2.8000000000000001E-2</v>
      </c>
      <c r="B12" s="9">
        <v>100.24254307050028</v>
      </c>
      <c r="C12" s="1">
        <v>994.46967331845508</v>
      </c>
      <c r="D12" s="1">
        <v>4</v>
      </c>
      <c r="E12" s="10">
        <v>3913.0945999999999</v>
      </c>
      <c r="F12" s="1">
        <v>316.90118000000001</v>
      </c>
      <c r="G12" s="1">
        <f t="shared" si="0"/>
        <v>43.751180000000033</v>
      </c>
      <c r="H12" s="1"/>
      <c r="I12" s="1"/>
      <c r="J12" s="1"/>
      <c r="K12" s="1"/>
      <c r="L12" s="1"/>
      <c r="M12" s="1"/>
      <c r="N12" s="1"/>
      <c r="O12" s="1"/>
    </row>
    <row r="13" spans="1:18" x14ac:dyDescent="0.35">
      <c r="A13">
        <v>2.8000000000000001E-2</v>
      </c>
      <c r="B13" s="9">
        <v>100.24254307050028</v>
      </c>
      <c r="C13" s="1">
        <v>994.46967331845508</v>
      </c>
      <c r="D13" s="1">
        <v>12</v>
      </c>
      <c r="E13" s="10">
        <v>3862.8015999999998</v>
      </c>
      <c r="F13" s="1">
        <v>317.29095000000001</v>
      </c>
      <c r="G13" s="1">
        <f t="shared" si="0"/>
        <v>44.140950000000032</v>
      </c>
      <c r="H13" s="1"/>
      <c r="I13" s="1"/>
      <c r="J13" s="1"/>
      <c r="K13" s="1"/>
      <c r="L13" s="1"/>
      <c r="M13" s="1"/>
      <c r="N13" s="1"/>
      <c r="O13" s="1"/>
    </row>
    <row r="14" spans="1:18" x14ac:dyDescent="0.35">
      <c r="A14">
        <v>2.8000000000000001E-2</v>
      </c>
      <c r="B14" s="9">
        <v>100.24254307050028</v>
      </c>
      <c r="C14" s="1">
        <v>994.46967331845508</v>
      </c>
      <c r="D14" s="1">
        <v>20</v>
      </c>
      <c r="E14" s="10">
        <v>3804.1057000000001</v>
      </c>
      <c r="F14" s="1">
        <v>317.73944</v>
      </c>
      <c r="G14" s="1">
        <f t="shared" si="0"/>
        <v>44.589440000000025</v>
      </c>
      <c r="H14" s="1"/>
      <c r="I14" s="1"/>
      <c r="J14" s="1"/>
      <c r="K14" s="1"/>
      <c r="L14" s="1"/>
      <c r="M14" s="1"/>
      <c r="N14" s="1"/>
      <c r="O14" s="1"/>
    </row>
    <row r="15" spans="1:18" x14ac:dyDescent="0.35">
      <c r="B15" s="1"/>
      <c r="C15" s="1"/>
      <c r="D15" s="1"/>
      <c r="E15" s="1"/>
      <c r="F15" s="1"/>
      <c r="G15" s="1"/>
      <c r="H15" s="1"/>
      <c r="I15" s="1"/>
      <c r="J15" s="7"/>
      <c r="K15" s="1"/>
      <c r="L15" s="1"/>
      <c r="M15" s="1"/>
      <c r="N15" s="1"/>
      <c r="O15" s="1"/>
      <c r="P15" s="1"/>
      <c r="Q15" s="1"/>
      <c r="R15" s="1"/>
    </row>
    <row r="16" spans="1:18" x14ac:dyDescent="0.35">
      <c r="B16" s="1"/>
      <c r="C16" s="1"/>
      <c r="D16" s="1"/>
      <c r="E16" s="1"/>
      <c r="F16" s="1"/>
      <c r="G16" s="1"/>
      <c r="H16" s="1"/>
      <c r="I16" s="1"/>
      <c r="J16" s="7"/>
      <c r="K16" s="1"/>
      <c r="L16" s="1"/>
      <c r="M16" s="1"/>
      <c r="N16" s="1"/>
      <c r="O16" s="1"/>
      <c r="P16" s="1"/>
      <c r="Q16" s="1"/>
      <c r="R16" s="1"/>
    </row>
    <row r="17" spans="10:10" x14ac:dyDescent="0.35">
      <c r="J17" s="7"/>
    </row>
    <row r="18" spans="10:10" x14ac:dyDescent="0.35">
      <c r="J18" s="7"/>
    </row>
  </sheetData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A2F8A-5A5A-4EF4-A18F-DB95FA520253}">
  <dimension ref="A1"/>
  <sheetViews>
    <sheetView topLeftCell="A10" workbookViewId="0">
      <selection activeCell="G55" sqref="G55"/>
    </sheetView>
  </sheetViews>
  <sheetFormatPr baseColWidth="10" defaultRowHeight="14.5" x14ac:dyDescent="0.35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11506-513B-4350-A70D-A68BEBF9F0D8}">
  <dimension ref="A1"/>
  <sheetViews>
    <sheetView topLeftCell="A19" workbookViewId="0">
      <selection activeCell="W34" sqref="W34"/>
    </sheetView>
  </sheetViews>
  <sheetFormatPr baseColWidth="10" defaultRowHeight="14.5" x14ac:dyDescent="0.3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17363-5FEB-474B-8718-F556EDE46C97}">
  <dimension ref="A2:K504"/>
  <sheetViews>
    <sheetView workbookViewId="0">
      <selection activeCell="D9" sqref="D9"/>
    </sheetView>
  </sheetViews>
  <sheetFormatPr baseColWidth="10" defaultRowHeight="14.5" x14ac:dyDescent="0.35"/>
  <sheetData>
    <row r="2" spans="1:11" x14ac:dyDescent="0.35">
      <c r="A2" t="s">
        <v>0</v>
      </c>
      <c r="C2" s="3">
        <v>1</v>
      </c>
      <c r="E2" t="s">
        <v>1</v>
      </c>
      <c r="F2" s="3">
        <v>1</v>
      </c>
    </row>
    <row r="4" spans="1:11" x14ac:dyDescent="0.35">
      <c r="B4">
        <v>0</v>
      </c>
      <c r="C4">
        <v>4.7</v>
      </c>
      <c r="D4">
        <f>C4*998.2*9.81</f>
        <v>46024.007400000002</v>
      </c>
      <c r="E4">
        <v>0</v>
      </c>
      <c r="F4">
        <v>3.7</v>
      </c>
      <c r="G4">
        <f>F4*998.2*9.81</f>
        <v>36231.665400000005</v>
      </c>
      <c r="I4">
        <v>10.780559999999999</v>
      </c>
      <c r="J4">
        <v>46013.220890422272</v>
      </c>
      <c r="K4">
        <v>36134.981895861667</v>
      </c>
    </row>
    <row r="5" spans="1:11" x14ac:dyDescent="0.35">
      <c r="B5">
        <v>1</v>
      </c>
      <c r="C5">
        <f>4.7-(0.00000577224*B5^2.19)</f>
        <v>4.6999942277600004</v>
      </c>
      <c r="D5">
        <f t="shared" ref="D5:D68" si="0">C5*998.2*9.81</f>
        <v>46023.950876251816</v>
      </c>
      <c r="E5">
        <v>1</v>
      </c>
      <c r="F5">
        <f>3.7-(0.000437175*E5^1.3)</f>
        <v>3.6995628250000001</v>
      </c>
      <c r="G5">
        <f t="shared" ref="G5:G68" si="1">F5*998.2*9.81</f>
        <v>36227.384432886152</v>
      </c>
      <c r="I5">
        <v>21.561119999999999</v>
      </c>
      <c r="J5">
        <v>45974.787965011405</v>
      </c>
      <c r="K5">
        <v>35993.60268803496</v>
      </c>
    </row>
    <row r="6" spans="1:11" x14ac:dyDescent="0.35">
      <c r="B6">
        <v>2</v>
      </c>
      <c r="C6">
        <f t="shared" ref="C6:C69" si="2">4.7-(0.00000577224*B6^2.19)</f>
        <v>4.6999736609521952</v>
      </c>
      <c r="D6">
        <f t="shared" si="0"/>
        <v>46023.749479035941</v>
      </c>
      <c r="E6">
        <v>2</v>
      </c>
      <c r="F6">
        <f t="shared" ref="F6:F69" si="3">3.7-(0.000437175*E6^1.3)</f>
        <v>3.6989235488821919</v>
      </c>
      <c r="G6">
        <f t="shared" si="1"/>
        <v>36221.124422508146</v>
      </c>
      <c r="I6">
        <v>28.748160000000002</v>
      </c>
      <c r="J6">
        <v>45933.874661102433</v>
      </c>
      <c r="K6">
        <v>35890.74005481779</v>
      </c>
    </row>
    <row r="7" spans="1:11" x14ac:dyDescent="0.35">
      <c r="B7">
        <v>3</v>
      </c>
      <c r="C7">
        <f t="shared" si="2"/>
        <v>4.69993599116426</v>
      </c>
      <c r="D7">
        <f t="shared" si="0"/>
        <v>46023.380603589416</v>
      </c>
      <c r="E7">
        <v>3</v>
      </c>
      <c r="F7">
        <f t="shared" si="3"/>
        <v>3.6981764698434016</v>
      </c>
      <c r="G7">
        <f t="shared" si="1"/>
        <v>36213.80876905928</v>
      </c>
      <c r="I7">
        <v>39.52872</v>
      </c>
      <c r="J7">
        <v>45841.726009043152</v>
      </c>
      <c r="K7">
        <v>35713.796440873703</v>
      </c>
    </row>
    <row r="8" spans="1:11" x14ac:dyDescent="0.35">
      <c r="B8">
        <v>4</v>
      </c>
      <c r="C8">
        <f t="shared" si="2"/>
        <v>4.6998798134798134</v>
      </c>
      <c r="D8">
        <f t="shared" si="0"/>
        <v>46022.830492490546</v>
      </c>
      <c r="E8">
        <v>4</v>
      </c>
      <c r="F8">
        <f t="shared" si="3"/>
        <v>3.6973494664401434</v>
      </c>
      <c r="G8">
        <f t="shared" si="1"/>
        <v>36205.710468899408</v>
      </c>
      <c r="I8">
        <v>46.715759999999996</v>
      </c>
      <c r="J8">
        <v>45764.514630120364</v>
      </c>
      <c r="K8">
        <v>35593.006296629188</v>
      </c>
    </row>
    <row r="9" spans="1:11" x14ac:dyDescent="0.35">
      <c r="B9">
        <v>5</v>
      </c>
      <c r="C9">
        <f t="shared" si="2"/>
        <v>4.6998040755259831</v>
      </c>
      <c r="D9">
        <f t="shared" si="0"/>
        <v>46022.08884054426</v>
      </c>
      <c r="E9">
        <v>5</v>
      </c>
      <c r="F9">
        <f t="shared" si="3"/>
        <v>3.6964574472617042</v>
      </c>
      <c r="G9">
        <f t="shared" si="1"/>
        <v>36196.975512033576</v>
      </c>
      <c r="I9">
        <v>50.309280000000001</v>
      </c>
      <c r="J9">
        <v>45726.857723057663</v>
      </c>
      <c r="K9">
        <v>35539.511138300928</v>
      </c>
    </row>
    <row r="10" spans="1:11" x14ac:dyDescent="0.35">
      <c r="B10">
        <v>6</v>
      </c>
      <c r="C10">
        <f t="shared" si="2"/>
        <v>4.6997079241707702</v>
      </c>
      <c r="D10">
        <f t="shared" si="0"/>
        <v>46021.147293590257</v>
      </c>
      <c r="E10">
        <v>6</v>
      </c>
      <c r="F10">
        <f t="shared" si="3"/>
        <v>3.6955099420702755</v>
      </c>
      <c r="G10">
        <f t="shared" si="1"/>
        <v>36187.69721715233</v>
      </c>
      <c r="I10">
        <v>61.089840000000009</v>
      </c>
      <c r="J10">
        <v>45564.700159562963</v>
      </c>
      <c r="K10">
        <v>35335.329735235406</v>
      </c>
    </row>
    <row r="11" spans="1:11" x14ac:dyDescent="0.35">
      <c r="B11">
        <v>7</v>
      </c>
      <c r="C11">
        <f t="shared" si="2"/>
        <v>4.6995906365277849</v>
      </c>
      <c r="D11">
        <f t="shared" si="0"/>
        <v>46019.998772877771</v>
      </c>
      <c r="E11">
        <v>7</v>
      </c>
      <c r="F11">
        <f t="shared" si="3"/>
        <v>3.6945136593369443</v>
      </c>
      <c r="G11">
        <f t="shared" si="1"/>
        <v>36177.941275898855</v>
      </c>
      <c r="I11">
        <v>71.870400000000004</v>
      </c>
      <c r="J11">
        <v>45363.634686281686</v>
      </c>
      <c r="K11">
        <v>35119.743876454406</v>
      </c>
    </row>
    <row r="12" spans="1:11" x14ac:dyDescent="0.35">
      <c r="B12">
        <v>8</v>
      </c>
      <c r="C12">
        <f t="shared" si="2"/>
        <v>4.6994515823145395</v>
      </c>
      <c r="D12">
        <f t="shared" si="0"/>
        <v>46018.637106465125</v>
      </c>
      <c r="E12">
        <v>8</v>
      </c>
      <c r="F12">
        <f t="shared" si="3"/>
        <v>3.6934736208307983</v>
      </c>
      <c r="G12">
        <f t="shared" si="1"/>
        <v>36167.756863153503</v>
      </c>
      <c r="I12">
        <v>82.650959999999998</v>
      </c>
      <c r="J12">
        <v>45122.411402115744</v>
      </c>
      <c r="K12">
        <v>34894.012573048676</v>
      </c>
    </row>
    <row r="13" spans="1:11" x14ac:dyDescent="0.35">
      <c r="B13">
        <v>9</v>
      </c>
      <c r="C13">
        <f t="shared" si="2"/>
        <v>4.6992902008487478</v>
      </c>
      <c r="D13">
        <f t="shared" si="0"/>
        <v>46017.056803959633</v>
      </c>
      <c r="E13">
        <v>9</v>
      </c>
      <c r="F13">
        <f t="shared" si="3"/>
        <v>3.6923937502555626</v>
      </c>
      <c r="G13">
        <f t="shared" si="1"/>
        <v>36157.182401165061</v>
      </c>
      <c r="I13">
        <v>93.431519999999992</v>
      </c>
      <c r="J13">
        <v>44867.339694102426</v>
      </c>
      <c r="K13">
        <v>34680.815648683973</v>
      </c>
    </row>
    <row r="14" spans="1:11" x14ac:dyDescent="0.35">
      <c r="B14">
        <v>10</v>
      </c>
      <c r="C14">
        <f t="shared" si="2"/>
        <v>4.6991059858759652</v>
      </c>
      <c r="D14">
        <f t="shared" si="0"/>
        <v>46015.252907944632</v>
      </c>
      <c r="E14">
        <v>10</v>
      </c>
      <c r="F14">
        <f t="shared" si="3"/>
        <v>3.6912772119745352</v>
      </c>
      <c r="G14">
        <f t="shared" si="1"/>
        <v>36146.248876461148</v>
      </c>
      <c r="I14">
        <v>100.61856</v>
      </c>
      <c r="J14">
        <v>44638.225892786766</v>
      </c>
      <c r="K14">
        <v>34505.192850593419</v>
      </c>
    </row>
    <row r="15" spans="1:11" x14ac:dyDescent="0.35">
      <c r="B15">
        <v>11</v>
      </c>
      <c r="C15">
        <f t="shared" si="2"/>
        <v>4.6988984749942624</v>
      </c>
      <c r="D15">
        <f t="shared" si="0"/>
        <v>46013.220890422272</v>
      </c>
      <c r="E15">
        <v>11</v>
      </c>
      <c r="F15">
        <f t="shared" si="3"/>
        <v>3.6901266209719457</v>
      </c>
      <c r="G15">
        <f t="shared" si="1"/>
        <v>36134.981895861667</v>
      </c>
      <c r="I15">
        <v>111.39912</v>
      </c>
      <c r="J15">
        <v>44319.934081740364</v>
      </c>
      <c r="K15">
        <v>34279.746523470894</v>
      </c>
    </row>
    <row r="16" spans="1:11" x14ac:dyDescent="0.35">
      <c r="B16">
        <v>12</v>
      </c>
      <c r="C16">
        <f t="shared" si="2"/>
        <v>4.6986672419669295</v>
      </c>
      <c r="D16">
        <f t="shared" si="0"/>
        <v>46010.956577536926</v>
      </c>
      <c r="E16">
        <v>12</v>
      </c>
      <c r="F16">
        <f t="shared" si="3"/>
        <v>3.6889441805284493</v>
      </c>
      <c r="G16">
        <f t="shared" si="1"/>
        <v>36123.403034644318</v>
      </c>
      <c r="I16">
        <v>122.17968000000002</v>
      </c>
      <c r="J16">
        <v>43928.163262695052</v>
      </c>
      <c r="K16">
        <v>34024.628107686527</v>
      </c>
    </row>
    <row r="17" spans="2:11" x14ac:dyDescent="0.35">
      <c r="B17">
        <v>13</v>
      </c>
      <c r="C17">
        <f t="shared" si="2"/>
        <v>4.6984118909465131</v>
      </c>
      <c r="D17">
        <f t="shared" si="0"/>
        <v>46008.456093014967</v>
      </c>
      <c r="E17">
        <v>13</v>
      </c>
      <c r="F17">
        <f t="shared" si="3"/>
        <v>3.687731776572345</v>
      </c>
      <c r="G17">
        <f t="shared" si="1"/>
        <v>36111.530760463997</v>
      </c>
      <c r="I17">
        <v>132.96024</v>
      </c>
      <c r="J17">
        <v>43491.993726457018</v>
      </c>
      <c r="K17">
        <v>33762.506582414288</v>
      </c>
    </row>
    <row r="18" spans="2:11" x14ac:dyDescent="0.35">
      <c r="B18">
        <v>14</v>
      </c>
      <c r="C18">
        <f t="shared" si="2"/>
        <v>4.6981320520171783</v>
      </c>
      <c r="D18">
        <f t="shared" si="0"/>
        <v>46005.715814514006</v>
      </c>
      <c r="E18">
        <v>14</v>
      </c>
      <c r="F18">
        <f t="shared" si="3"/>
        <v>3.6864910446859436</v>
      </c>
      <c r="G18">
        <f t="shared" si="1"/>
        <v>36099.381089502043</v>
      </c>
      <c r="I18">
        <v>143.74080000000001</v>
      </c>
      <c r="J18">
        <v>43010.690476962271</v>
      </c>
      <c r="K18">
        <v>33493.793456417741</v>
      </c>
    </row>
    <row r="19" spans="2:11" x14ac:dyDescent="0.35">
      <c r="B19">
        <v>15</v>
      </c>
      <c r="C19">
        <f t="shared" si="2"/>
        <v>4.6978273776775001</v>
      </c>
      <c r="D19">
        <f t="shared" si="0"/>
        <v>46002.732339181246</v>
      </c>
      <c r="E19">
        <v>15</v>
      </c>
      <c r="F19">
        <f t="shared" si="3"/>
        <v>3.685223419112202</v>
      </c>
      <c r="G19">
        <f t="shared" si="1"/>
        <v>36086.968066356021</v>
      </c>
      <c r="I19">
        <v>154.52135999999999</v>
      </c>
      <c r="J19">
        <v>42483.566314496915</v>
      </c>
      <c r="K19">
        <v>33218.8459994929</v>
      </c>
    </row>
    <row r="20" spans="2:11" x14ac:dyDescent="0.35">
      <c r="B20">
        <v>16</v>
      </c>
      <c r="C20">
        <f t="shared" si="2"/>
        <v>4.6974975400131429</v>
      </c>
      <c r="D20">
        <f t="shared" si="0"/>
        <v>45999.502455967384</v>
      </c>
      <c r="E20">
        <v>16</v>
      </c>
      <c r="F20">
        <f t="shared" si="3"/>
        <v>3.6839301694929336</v>
      </c>
      <c r="G20">
        <f t="shared" si="1"/>
        <v>36074.304123792775</v>
      </c>
      <c r="I20">
        <v>168.89543999999998</v>
      </c>
      <c r="J20">
        <v>41745.396078139813</v>
      </c>
      <c r="K20">
        <v>32860.387080726076</v>
      </c>
    </row>
    <row r="21" spans="2:11" x14ac:dyDescent="0.35">
      <c r="B21">
        <v>17</v>
      </c>
      <c r="C21">
        <f t="shared" si="2"/>
        <v>4.69714222838771</v>
      </c>
      <c r="D21">
        <f t="shared" si="0"/>
        <v>45996.023123014565</v>
      </c>
      <c r="E21">
        <v>17</v>
      </c>
      <c r="F21">
        <f>3.7-(0.000437175*E21^1.3)</f>
        <v>3.6826124289955455</v>
      </c>
      <c r="G21">
        <f t="shared" si="1"/>
        <v>36061.400358175102</v>
      </c>
      <c r="I21">
        <v>179.67600000000002</v>
      </c>
      <c r="J21">
        <v>41111.788190429113</v>
      </c>
      <c r="K21">
        <v>32572.381134470907</v>
      </c>
    </row>
    <row r="22" spans="2:11" x14ac:dyDescent="0.35">
      <c r="B22">
        <v>18</v>
      </c>
      <c r="C22">
        <f t="shared" si="2"/>
        <v>4.6967611475307907</v>
      </c>
      <c r="D22">
        <f t="shared" si="0"/>
        <v>45992.291448933967</v>
      </c>
      <c r="E22">
        <v>18</v>
      </c>
      <c r="F22">
        <f t="shared" si="3"/>
        <v>3.6812712162412597</v>
      </c>
      <c r="G22">
        <f t="shared" si="1"/>
        <v>36048.266744190376</v>
      </c>
      <c r="I22">
        <v>190.45656</v>
      </c>
      <c r="J22">
        <v>40494.310345826074</v>
      </c>
      <c r="K22">
        <v>32305.925040484639</v>
      </c>
    </row>
    <row r="23" spans="2:11" x14ac:dyDescent="0.35">
      <c r="B23">
        <v>19</v>
      </c>
      <c r="C23">
        <f t="shared" si="2"/>
        <v>4.6963540159358121</v>
      </c>
      <c r="D23">
        <f t="shared" si="0"/>
        <v>45988.304677116932</v>
      </c>
      <c r="E23">
        <v>19</v>
      </c>
      <c r="F23">
        <f t="shared" si="3"/>
        <v>3.6799074526734827</v>
      </c>
      <c r="G23">
        <f t="shared" si="1"/>
        <v>36034.912304927559</v>
      </c>
      <c r="I23">
        <v>201.23712</v>
      </c>
      <c r="J23">
        <v>39768.964124722574</v>
      </c>
      <c r="K23">
        <v>32007.929390318626</v>
      </c>
    </row>
    <row r="24" spans="2:11" x14ac:dyDescent="0.35">
      <c r="B24">
        <v>20</v>
      </c>
      <c r="C24">
        <f t="shared" si="2"/>
        <v>4.6959205645033073</v>
      </c>
      <c r="D24">
        <f t="shared" si="0"/>
        <v>45984.060172449455</v>
      </c>
      <c r="E24">
        <v>20</v>
      </c>
      <c r="F24">
        <f t="shared" si="3"/>
        <v>3.6785219765073132</v>
      </c>
      <c r="G24">
        <f t="shared" si="1"/>
        <v>36021.345248475576</v>
      </c>
      <c r="I24">
        <v>212.01767999999998</v>
      </c>
      <c r="J24">
        <v>38994.797882820167</v>
      </c>
      <c r="K24">
        <v>31704.998779155572</v>
      </c>
    </row>
    <row r="25" spans="2:11" x14ac:dyDescent="0.35">
      <c r="B25">
        <v>21</v>
      </c>
      <c r="C25">
        <f t="shared" si="2"/>
        <v>4.6954605353812191</v>
      </c>
      <c r="D25">
        <f t="shared" si="0"/>
        <v>45979.555409956003</v>
      </c>
      <c r="E25">
        <v>21</v>
      </c>
      <c r="F25">
        <f t="shared" si="3"/>
        <v>3.6771155540722704</v>
      </c>
      <c r="G25">
        <f t="shared" si="1"/>
        <v>36007.573078995163</v>
      </c>
      <c r="I25">
        <v>222.79823999999999</v>
      </c>
      <c r="J25">
        <v>38171.314690829517</v>
      </c>
      <c r="K25">
        <v>31397.314018837547</v>
      </c>
    </row>
    <row r="26" spans="2:11" x14ac:dyDescent="0.35">
      <c r="B26">
        <v>22</v>
      </c>
      <c r="C26">
        <f t="shared" si="2"/>
        <v>4.6949736809653295</v>
      </c>
      <c r="D26">
        <f t="shared" si="0"/>
        <v>45974.787965011405</v>
      </c>
      <c r="E26">
        <v>22</v>
      </c>
      <c r="F26">
        <f t="shared" si="3"/>
        <v>3.6756888891375481</v>
      </c>
      <c r="G26">
        <f t="shared" si="1"/>
        <v>35993.60268803496</v>
      </c>
      <c r="I26">
        <v>233.57879999999997</v>
      </c>
      <c r="J26">
        <v>37298.038100744394</v>
      </c>
      <c r="K26">
        <v>31085.040625472211</v>
      </c>
    </row>
    <row r="27" spans="2:11" x14ac:dyDescent="0.35">
      <c r="B27">
        <v>23</v>
      </c>
      <c r="C27">
        <f t="shared" si="2"/>
        <v>4.694459763031225</v>
      </c>
      <c r="D27">
        <f t="shared" si="0"/>
        <v>45969.755504840716</v>
      </c>
      <c r="E27">
        <v>23</v>
      </c>
      <c r="F27">
        <f t="shared" si="3"/>
        <v>3.6742426306548865</v>
      </c>
      <c r="G27">
        <f t="shared" si="1"/>
        <v>35979.440430352341</v>
      </c>
      <c r="I27">
        <v>244.35936000000004</v>
      </c>
      <c r="J27">
        <v>36460.555616187812</v>
      </c>
      <c r="K27">
        <v>30797.302135048743</v>
      </c>
    </row>
    <row r="28" spans="2:11" x14ac:dyDescent="0.35">
      <c r="B28">
        <v>24</v>
      </c>
      <c r="C28">
        <f t="shared" si="2"/>
        <v>4.693918551975365</v>
      </c>
      <c r="D28">
        <f t="shared" si="0"/>
        <v>45964.455781087556</v>
      </c>
      <c r="E28">
        <v>24</v>
      </c>
      <c r="F28">
        <f t="shared" si="3"/>
        <v>3.6727773792453</v>
      </c>
      <c r="G28">
        <f t="shared" si="1"/>
        <v>35965.092187433685</v>
      </c>
      <c r="I28">
        <v>255.13991999999999</v>
      </c>
      <c r="J28">
        <v>35490.962194397878</v>
      </c>
      <c r="K28">
        <v>30476.681325224326</v>
      </c>
    </row>
    <row r="29" spans="2:11" x14ac:dyDescent="0.35">
      <c r="B29">
        <v>25</v>
      </c>
      <c r="C29">
        <f t="shared" si="2"/>
        <v>4.6933498261474407</v>
      </c>
      <c r="D29">
        <f t="shared" si="0"/>
        <v>45958.886623276288</v>
      </c>
      <c r="E29">
        <v>25</v>
      </c>
      <c r="F29">
        <f t="shared" si="3"/>
        <v>3.6712936926777449</v>
      </c>
      <c r="G29">
        <f t="shared" si="1"/>
        <v>35950.563421143379</v>
      </c>
      <c r="I29">
        <v>265.92048</v>
      </c>
      <c r="J29">
        <v>34470.290092557756</v>
      </c>
      <c r="K29">
        <v>30151.883232136013</v>
      </c>
    </row>
    <row r="30" spans="2:11" x14ac:dyDescent="0.35">
      <c r="B30">
        <v>26</v>
      </c>
      <c r="C30">
        <f t="shared" si="2"/>
        <v>4.6927533712597604</v>
      </c>
      <c r="D30">
        <f t="shared" si="0"/>
        <v>45953.045933028552</v>
      </c>
      <c r="E30">
        <v>26</v>
      </c>
      <c r="F30">
        <f t="shared" si="3"/>
        <v>3.6697920905307506</v>
      </c>
      <c r="G30">
        <f t="shared" si="1"/>
        <v>35935.859219372076</v>
      </c>
      <c r="I30">
        <v>276.70103999999998</v>
      </c>
      <c r="J30">
        <v>33398.12769540977</v>
      </c>
      <c r="K30">
        <v>29823.029601665072</v>
      </c>
    </row>
    <row r="31" spans="2:11" x14ac:dyDescent="0.35">
      <c r="B31">
        <v>27</v>
      </c>
      <c r="C31">
        <f t="shared" si="2"/>
        <v>4.692128979862054</v>
      </c>
      <c r="D31">
        <f t="shared" si="0"/>
        <v>45946.931678920351</v>
      </c>
      <c r="E31">
        <v>27</v>
      </c>
      <c r="F31">
        <f t="shared" si="3"/>
        <v>3.6682730581858483</v>
      </c>
      <c r="G31">
        <f t="shared" si="1"/>
        <v>35920.984335141729</v>
      </c>
      <c r="I31">
        <v>287.48160000000001</v>
      </c>
      <c r="J31">
        <v>32378.41775804092</v>
      </c>
      <c r="K31">
        <v>29520.648115277156</v>
      </c>
    </row>
    <row r="32" spans="2:11" x14ac:dyDescent="0.35">
      <c r="B32">
        <v>28</v>
      </c>
      <c r="C32">
        <f t="shared" si="2"/>
        <v>4.6914764508722673</v>
      </c>
      <c r="D32">
        <f t="shared" si="0"/>
        <v>45940.541891887449</v>
      </c>
      <c r="E32">
        <v>28</v>
      </c>
      <c r="F32">
        <f t="shared" si="3"/>
        <v>3.6667370502699468</v>
      </c>
      <c r="G32">
        <f t="shared" si="1"/>
        <v>35905.943220314512</v>
      </c>
      <c r="I32">
        <v>298.26215999999999</v>
      </c>
      <c r="J32">
        <v>31206.86102249867</v>
      </c>
      <c r="K32">
        <v>29184.360932169468</v>
      </c>
    </row>
    <row r="33" spans="2:11" x14ac:dyDescent="0.35">
      <c r="B33">
        <v>29</v>
      </c>
      <c r="C33">
        <f t="shared" si="2"/>
        <v>4.6907955891555284</v>
      </c>
      <c r="D33">
        <f t="shared" si="0"/>
        <v>45933.874661102433</v>
      </c>
      <c r="E33">
        <v>29</v>
      </c>
      <c r="F33">
        <f t="shared" si="3"/>
        <v>3.6651844936398037</v>
      </c>
      <c r="G33">
        <f t="shared" si="1"/>
        <v>35890.74005481779</v>
      </c>
      <c r="I33">
        <v>309.04271999999997</v>
      </c>
      <c r="J33">
        <v>29982.690338055883</v>
      </c>
      <c r="K33">
        <v>28844.328340589815</v>
      </c>
    </row>
    <row r="34" spans="2:11" x14ac:dyDescent="0.35">
      <c r="B34">
        <v>30</v>
      </c>
      <c r="C34">
        <f t="shared" si="2"/>
        <v>4.6900862051448255</v>
      </c>
      <c r="D34">
        <f t="shared" si="0"/>
        <v>45926.928130260298</v>
      </c>
      <c r="E34">
        <v>30</v>
      </c>
      <c r="F34">
        <f t="shared" si="3"/>
        <v>3.6636157899832957</v>
      </c>
      <c r="G34">
        <f t="shared" si="1"/>
        <v>35875.378772116608</v>
      </c>
      <c r="I34">
        <v>319.82328000000001</v>
      </c>
      <c r="J34">
        <v>28705.542032800502</v>
      </c>
      <c r="K34">
        <v>28500.644213477357</v>
      </c>
    </row>
    <row r="35" spans="2:11" x14ac:dyDescent="0.35">
      <c r="B35">
        <v>31</v>
      </c>
      <c r="C35">
        <f t="shared" si="2"/>
        <v>4.6893481144979736</v>
      </c>
      <c r="D35">
        <f t="shared" si="0"/>
        <v>45919.700494219323</v>
      </c>
      <c r="E35">
        <v>31</v>
      </c>
      <c r="F35">
        <f t="shared" si="3"/>
        <v>3.6620313180979038</v>
      </c>
      <c r="G35">
        <f t="shared" si="1"/>
        <v>35859.863081525466</v>
      </c>
      <c r="I35">
        <v>330.60383999999999</v>
      </c>
      <c r="J35">
        <v>27375.062778466327</v>
      </c>
      <c r="K35">
        <v>28153.396906122645</v>
      </c>
    </row>
    <row r="36" spans="2:11" x14ac:dyDescent="0.35">
      <c r="B36">
        <v>32</v>
      </c>
      <c r="C36">
        <f t="shared" si="2"/>
        <v>4.6885811377863211</v>
      </c>
      <c r="D36">
        <f t="shared" si="0"/>
        <v>45912.18999595278</v>
      </c>
      <c r="E36">
        <v>32</v>
      </c>
      <c r="F36">
        <f t="shared" si="3"/>
        <v>3.6604314358956507</v>
      </c>
      <c r="G36">
        <f t="shared" si="1"/>
        <v>35844.196487841291</v>
      </c>
    </row>
    <row r="37" spans="2:11" x14ac:dyDescent="0.35">
      <c r="B37">
        <v>33</v>
      </c>
      <c r="C37">
        <f t="shared" si="2"/>
        <v>4.6877851002113449</v>
      </c>
      <c r="D37">
        <f t="shared" si="0"/>
        <v>45904.394923773769</v>
      </c>
      <c r="E37">
        <v>33</v>
      </c>
      <c r="F37">
        <f t="shared" si="3"/>
        <v>3.658816482174907</v>
      </c>
      <c r="G37">
        <f t="shared" si="1"/>
        <v>35828.382308693595</v>
      </c>
    </row>
    <row r="38" spans="2:11" x14ac:dyDescent="0.35">
      <c r="B38">
        <v>34</v>
      </c>
      <c r="C38">
        <f t="shared" si="2"/>
        <v>4.6869598313458409</v>
      </c>
      <c r="D38">
        <f t="shared" si="0"/>
        <v>45896.313608800796</v>
      </c>
      <c r="E38">
        <v>34</v>
      </c>
      <c r="F38">
        <f t="shared" si="3"/>
        <v>3.6571867781924552</v>
      </c>
      <c r="G38">
        <f t="shared" si="1"/>
        <v>35812.423689938667</v>
      </c>
    </row>
    <row r="39" spans="2:11" x14ac:dyDescent="0.35">
      <c r="B39">
        <v>35</v>
      </c>
      <c r="C39">
        <f t="shared" si="2"/>
        <v>4.6861051648969063</v>
      </c>
      <c r="D39">
        <f t="shared" si="0"/>
        <v>45887.944422636909</v>
      </c>
      <c r="E39">
        <v>35</v>
      </c>
      <c r="F39">
        <f t="shared" si="3"/>
        <v>3.6555426290635742</v>
      </c>
      <c r="G39">
        <f t="shared" si="1"/>
        <v>35796.323619369665</v>
      </c>
    </row>
    <row r="40" spans="2:11" x14ac:dyDescent="0.35">
      <c r="B40">
        <v>36</v>
      </c>
      <c r="C40">
        <f t="shared" si="2"/>
        <v>4.6852209384882988</v>
      </c>
      <c r="D40">
        <f t="shared" si="0"/>
        <v>45879.285775238393</v>
      </c>
      <c r="E40">
        <v>36</v>
      </c>
      <c r="F40">
        <f t="shared" si="3"/>
        <v>3.6538843250133635</v>
      </c>
      <c r="G40">
        <f t="shared" si="1"/>
        <v>35780.084938970016</v>
      </c>
    </row>
    <row r="41" spans="2:11" x14ac:dyDescent="0.35">
      <c r="B41">
        <v>37</v>
      </c>
      <c r="C41">
        <f t="shared" si="2"/>
        <v>4.6843069934600834</v>
      </c>
      <c r="D41">
        <f t="shared" si="0"/>
        <v>45870.336112952908</v>
      </c>
      <c r="E41">
        <v>37</v>
      </c>
      <c r="F41">
        <f t="shared" si="3"/>
        <v>3.6522121424988203</v>
      </c>
      <c r="G41">
        <f t="shared" si="1"/>
        <v>35763.710355901181</v>
      </c>
    </row>
    <row r="42" spans="2:11" x14ac:dyDescent="0.35">
      <c r="B42">
        <v>38</v>
      </c>
      <c r="C42">
        <f t="shared" si="2"/>
        <v>4.6833631746837598</v>
      </c>
      <c r="D42">
        <f t="shared" si="0"/>
        <v>45861.09391670912</v>
      </c>
      <c r="E42">
        <v>38</v>
      </c>
      <c r="F42">
        <f t="shared" si="3"/>
        <v>3.6505263452181795</v>
      </c>
      <c r="G42">
        <f t="shared" si="1"/>
        <v>35747.202452386482</v>
      </c>
    </row>
    <row r="43" spans="2:11" x14ac:dyDescent="0.35">
      <c r="B43">
        <v>39</v>
      </c>
      <c r="C43">
        <f t="shared" si="2"/>
        <v>4.6823893303912785</v>
      </c>
      <c r="D43">
        <f t="shared" si="0"/>
        <v>45851.557700342397</v>
      </c>
      <c r="E43">
        <v>39</v>
      </c>
      <c r="F43">
        <f t="shared" si="3"/>
        <v>3.6488271850215175</v>
      </c>
      <c r="G43">
        <f t="shared" si="1"/>
        <v>35730.563694627977</v>
      </c>
    </row>
    <row r="44" spans="2:11" x14ac:dyDescent="0.35">
      <c r="B44">
        <v>40</v>
      </c>
      <c r="C44">
        <f t="shared" si="2"/>
        <v>4.6813853120165891</v>
      </c>
      <c r="D44">
        <f t="shared" si="0"/>
        <v>45841.726009043152</v>
      </c>
      <c r="E44">
        <v>40</v>
      </c>
      <c r="F44">
        <f t="shared" si="3"/>
        <v>3.6471149027345757</v>
      </c>
      <c r="G44">
        <f t="shared" si="1"/>
        <v>35713.796440873703</v>
      </c>
    </row>
    <row r="45" spans="2:11" x14ac:dyDescent="0.35">
      <c r="B45">
        <v>41</v>
      </c>
      <c r="C45">
        <f t="shared" si="2"/>
        <v>4.680350974048487</v>
      </c>
      <c r="D45">
        <f t="shared" si="0"/>
        <v>45831.597417915917</v>
      </c>
      <c r="E45">
        <v>41</v>
      </c>
      <c r="F45">
        <f t="shared" si="3"/>
        <v>3.6453897289060513</v>
      </c>
      <c r="G45">
        <f t="shared" si="1"/>
        <v>35696.90294873534</v>
      </c>
    </row>
    <row r="46" spans="2:11" x14ac:dyDescent="0.35">
      <c r="B46">
        <v>42</v>
      </c>
      <c r="C46">
        <f t="shared" si="2"/>
        <v>4.6792861738937033</v>
      </c>
      <c r="D46">
        <f t="shared" si="0"/>
        <v>45821.170530638614</v>
      </c>
      <c r="E46">
        <v>42</v>
      </c>
      <c r="F46">
        <f t="shared" si="3"/>
        <v>3.6436518844871633</v>
      </c>
      <c r="G46">
        <f t="shared" si="1"/>
        <v>35679.885381842796</v>
      </c>
    </row>
    <row r="47" spans="2:11" x14ac:dyDescent="0.35">
      <c r="B47">
        <v>43</v>
      </c>
      <c r="C47">
        <f t="shared" si="2"/>
        <v>4.678190771749291</v>
      </c>
      <c r="D47">
        <f t="shared" si="0"/>
        <v>45810.443978212999</v>
      </c>
      <c r="E47">
        <v>43</v>
      </c>
      <c r="F47">
        <f t="shared" si="3"/>
        <v>3.6419015814511022</v>
      </c>
      <c r="G47">
        <f t="shared" si="1"/>
        <v>35662.745815910057</v>
      </c>
    </row>
    <row r="48" spans="2:11" x14ac:dyDescent="0.35">
      <c r="B48">
        <v>44</v>
      </c>
      <c r="C48">
        <f t="shared" si="2"/>
        <v>4.6770646304834749</v>
      </c>
      <c r="D48">
        <f t="shared" si="0"/>
        <v>45799.416417797816</v>
      </c>
      <c r="E48">
        <v>44</v>
      </c>
      <c r="F48">
        <f t="shared" si="3"/>
        <v>3.6401390233589668</v>
      </c>
      <c r="G48">
        <f t="shared" si="1"/>
        <v>35645.486244276995</v>
      </c>
    </row>
    <row r="49" spans="2:7" x14ac:dyDescent="0.35">
      <c r="B49">
        <v>45</v>
      </c>
      <c r="C49">
        <f t="shared" si="2"/>
        <v>4.6759076155242161</v>
      </c>
      <c r="D49">
        <f t="shared" si="0"/>
        <v>45788.086531617635</v>
      </c>
      <c r="E49">
        <v>45</v>
      </c>
      <c r="F49">
        <f t="shared" si="3"/>
        <v>3.6383644058779248</v>
      </c>
      <c r="G49">
        <f t="shared" si="1"/>
        <v>35628.108582983456</v>
      </c>
    </row>
    <row r="50" spans="2:7" x14ac:dyDescent="0.35">
      <c r="B50">
        <v>46</v>
      </c>
      <c r="C50">
        <f t="shared" si="2"/>
        <v>4.6747195947548352</v>
      </c>
      <c r="D50">
        <f t="shared" si="0"/>
        <v>45776.453025940762</v>
      </c>
      <c r="E50">
        <v>46</v>
      </c>
      <c r="F50">
        <f t="shared" si="3"/>
        <v>3.6365779172566035</v>
      </c>
      <c r="G50">
        <f t="shared" si="1"/>
        <v>35610.614675424367</v>
      </c>
    </row>
    <row r="51" spans="2:7" x14ac:dyDescent="0.35">
      <c r="B51">
        <v>47</v>
      </c>
      <c r="C51">
        <f t="shared" si="2"/>
        <v>4.673500438416097</v>
      </c>
      <c r="D51">
        <f t="shared" si="0"/>
        <v>45764.514630120364</v>
      </c>
      <c r="E51">
        <v>47</v>
      </c>
      <c r="F51">
        <f t="shared" si="3"/>
        <v>3.6347797387621048</v>
      </c>
      <c r="G51">
        <f t="shared" si="1"/>
        <v>35593.006296629188</v>
      </c>
    </row>
    <row r="52" spans="2:7" x14ac:dyDescent="0.35">
      <c r="B52">
        <v>48</v>
      </c>
      <c r="C52">
        <f t="shared" si="2"/>
        <v>4.6722500190142249</v>
      </c>
      <c r="D52">
        <f t="shared" si="0"/>
        <v>45752.270095693799</v>
      </c>
      <c r="E52">
        <v>48</v>
      </c>
      <c r="F52">
        <f t="shared" si="3"/>
        <v>3.6329700450824878</v>
      </c>
      <c r="G52">
        <f t="shared" si="1"/>
        <v>35575.285157203143</v>
      </c>
    </row>
    <row r="53" spans="2:7" x14ac:dyDescent="0.35">
      <c r="B53">
        <v>49</v>
      </c>
      <c r="C53">
        <f t="shared" si="2"/>
        <v>4.670968211234376</v>
      </c>
      <c r="D53">
        <f t="shared" si="0"/>
        <v>45739.71819553525</v>
      </c>
      <c r="E53">
        <v>49</v>
      </c>
      <c r="F53">
        <f t="shared" si="3"/>
        <v>3.6311490046981194</v>
      </c>
      <c r="G53">
        <f t="shared" si="1"/>
        <v>35557.452906963597</v>
      </c>
    </row>
    <row r="54" spans="2:7" x14ac:dyDescent="0.35">
      <c r="B54">
        <v>50</v>
      </c>
      <c r="C54">
        <f t="shared" si="2"/>
        <v>4.6696548918591345</v>
      </c>
      <c r="D54">
        <f t="shared" si="0"/>
        <v>45726.857723057663</v>
      </c>
      <c r="E54">
        <v>50</v>
      </c>
      <c r="F54">
        <f t="shared" si="3"/>
        <v>3.6293167802248862</v>
      </c>
      <c r="G54">
        <f t="shared" si="1"/>
        <v>35539.511138300928</v>
      </c>
    </row>
    <row r="55" spans="2:7" x14ac:dyDescent="0.35">
      <c r="B55">
        <v>51</v>
      </c>
      <c r="C55">
        <f t="shared" si="2"/>
        <v>4.6683099396916514</v>
      </c>
      <c r="D55">
        <f t="shared" si="0"/>
        <v>45713.687491460027</v>
      </c>
      <c r="E55">
        <v>51</v>
      </c>
      <c r="F55">
        <f t="shared" si="3"/>
        <v>3.627473528731922</v>
      </c>
      <c r="G55">
        <f t="shared" si="1"/>
        <v>35521.461389289805</v>
      </c>
    </row>
    <row r="56" spans="2:7" x14ac:dyDescent="0.35">
      <c r="B56">
        <v>52</v>
      </c>
      <c r="C56">
        <f t="shared" si="2"/>
        <v>4.6669332354830608</v>
      </c>
      <c r="D56">
        <f t="shared" si="0"/>
        <v>45700.206333016678</v>
      </c>
      <c r="E56">
        <v>52</v>
      </c>
      <c r="F56">
        <f t="shared" si="3"/>
        <v>3.6256194020362091</v>
      </c>
      <c r="G56">
        <f t="shared" si="1"/>
        <v>35503.305146574057</v>
      </c>
    </row>
    <row r="57" spans="2:7" x14ac:dyDescent="0.35">
      <c r="B57">
        <v>53</v>
      </c>
      <c r="C57">
        <f t="shared" si="2"/>
        <v>4.6655246618638726</v>
      </c>
      <c r="D57">
        <f t="shared" si="0"/>
        <v>45686.413098405406</v>
      </c>
      <c r="E57">
        <v>53</v>
      </c>
      <c r="F57">
        <f t="shared" si="3"/>
        <v>3.6237545469761496</v>
      </c>
      <c r="G57">
        <f t="shared" si="1"/>
        <v>35485.043848045527</v>
      </c>
    </row>
    <row r="58" spans="2:7" x14ac:dyDescent="0.35">
      <c r="B58">
        <v>54</v>
      </c>
      <c r="C58">
        <f t="shared" si="2"/>
        <v>4.6640841032790448</v>
      </c>
      <c r="D58">
        <f t="shared" si="0"/>
        <v>45672.306656071734</v>
      </c>
      <c r="E58">
        <v>54</v>
      </c>
      <c r="F58">
        <f t="shared" si="3"/>
        <v>3.6218791056659758</v>
      </c>
      <c r="G58">
        <f t="shared" si="1"/>
        <v>35466.678885335372</v>
      </c>
    </row>
    <row r="59" spans="2:7" x14ac:dyDescent="0.35">
      <c r="B59">
        <v>55</v>
      </c>
      <c r="C59">
        <f t="shared" si="2"/>
        <v>4.6626114459264691</v>
      </c>
      <c r="D59">
        <f t="shared" si="0"/>
        <v>45657.885891626502</v>
      </c>
      <c r="E59">
        <v>55</v>
      </c>
      <c r="F59">
        <f t="shared" si="3"/>
        <v>3.6199932157326788</v>
      </c>
      <c r="G59">
        <f t="shared" si="1"/>
        <v>35448.211606134173</v>
      </c>
    </row>
    <row r="60" spans="2:7" x14ac:dyDescent="0.35">
      <c r="B60">
        <v>56</v>
      </c>
      <c r="C60">
        <f t="shared" si="2"/>
        <v>4.6611065776986402</v>
      </c>
      <c r="D60">
        <f t="shared" si="0"/>
        <v>45643.149707274664</v>
      </c>
      <c r="E60">
        <v>56</v>
      </c>
      <c r="F60">
        <f t="shared" si="3"/>
        <v>3.6180970105369443</v>
      </c>
      <c r="G60">
        <f t="shared" si="1"/>
        <v>35429.643316355367</v>
      </c>
    </row>
    <row r="61" spans="2:7" x14ac:dyDescent="0.35">
      <c r="B61">
        <v>57</v>
      </c>
      <c r="C61">
        <f t="shared" si="2"/>
        <v>4.6595693881272799</v>
      </c>
      <c r="D61">
        <f t="shared" si="0"/>
        <v>45628.097021273068</v>
      </c>
      <c r="E61">
        <v>57</v>
      </c>
      <c r="F61">
        <f t="shared" si="3"/>
        <v>3.6161906193794513</v>
      </c>
      <c r="G61">
        <f t="shared" si="1"/>
        <v>35410.975282155421</v>
      </c>
    </row>
    <row r="62" spans="2:7" x14ac:dyDescent="0.35">
      <c r="B62">
        <v>58</v>
      </c>
      <c r="C62">
        <f t="shared" si="2"/>
        <v>4.6579997683307237</v>
      </c>
      <c r="D62">
        <f t="shared" si="0"/>
        <v>45612.726767415224</v>
      </c>
      <c r="E62">
        <v>58</v>
      </c>
      <c r="F62">
        <f t="shared" si="3"/>
        <v>3.6142741676937398</v>
      </c>
      <c r="G62">
        <f t="shared" si="1"/>
        <v>35392.208731822451</v>
      </c>
    </row>
    <row r="63" spans="2:7" x14ac:dyDescent="0.35">
      <c r="B63">
        <v>59</v>
      </c>
      <c r="C63">
        <f t="shared" si="2"/>
        <v>4.656397610963884</v>
      </c>
      <c r="D63">
        <f t="shared" si="0"/>
        <v>45597.037894541303</v>
      </c>
      <c r="E63">
        <v>59</v>
      </c>
      <c r="F63">
        <f t="shared" si="3"/>
        <v>3.6123477772267365</v>
      </c>
      <c r="G63">
        <f t="shared" si="1"/>
        <v>35373.34485754402</v>
      </c>
    </row>
    <row r="64" spans="2:7" x14ac:dyDescent="0.35">
      <c r="B64">
        <v>60</v>
      </c>
      <c r="C64">
        <f t="shared" si="2"/>
        <v>4.6547628101706167</v>
      </c>
      <c r="D64">
        <f t="shared" si="0"/>
        <v>45581.029366071765</v>
      </c>
      <c r="E64">
        <v>60</v>
      </c>
      <c r="F64">
        <f t="shared" si="3"/>
        <v>3.610411566207933</v>
      </c>
      <c r="G64">
        <f t="shared" si="1"/>
        <v>35354.384817063728</v>
      </c>
    </row>
    <row r="65" spans="2:7" x14ac:dyDescent="0.35">
      <c r="B65">
        <v>61</v>
      </c>
      <c r="C65">
        <f t="shared" si="2"/>
        <v>4.6530952615383487</v>
      </c>
      <c r="D65">
        <f t="shared" si="0"/>
        <v>45564.700159562963</v>
      </c>
      <c r="E65">
        <v>61</v>
      </c>
      <c r="F65">
        <f t="shared" si="3"/>
        <v>3.6084656495080956</v>
      </c>
      <c r="G65">
        <f t="shared" si="1"/>
        <v>35335.329735235406</v>
      </c>
    </row>
    <row r="66" spans="2:7" x14ac:dyDescent="0.35">
      <c r="B66">
        <v>62</v>
      </c>
      <c r="C66">
        <f t="shared" si="2"/>
        <v>4.6513948620548113</v>
      </c>
      <c r="D66">
        <f t="shared" si="0"/>
        <v>45548.049266283546</v>
      </c>
      <c r="E66">
        <v>62</v>
      </c>
      <c r="F66">
        <f t="shared" si="3"/>
        <v>3.606510138788328</v>
      </c>
      <c r="G66">
        <f t="shared" si="1"/>
        <v>35316.18070548278</v>
      </c>
    </row>
    <row r="67" spans="2:7" x14ac:dyDescent="0.35">
      <c r="B67">
        <v>63</v>
      </c>
      <c r="C67">
        <f t="shared" si="2"/>
        <v>4.6496615100667578</v>
      </c>
      <c r="D67">
        <f t="shared" si="0"/>
        <v>45531.075690810139</v>
      </c>
      <c r="E67">
        <v>63</v>
      </c>
      <c r="F67">
        <f t="shared" si="3"/>
        <v>3.6045451426402133</v>
      </c>
      <c r="G67">
        <f t="shared" si="1"/>
        <v>35296.938791171757</v>
      </c>
    </row>
    <row r="68" spans="2:7" x14ac:dyDescent="0.35">
      <c r="B68">
        <v>64</v>
      </c>
      <c r="C68">
        <f t="shared" si="2"/>
        <v>4.6478951052405346</v>
      </c>
      <c r="D68">
        <f t="shared" si="0"/>
        <v>45513.778450641308</v>
      </c>
      <c r="E68">
        <v>64</v>
      </c>
      <c r="F68">
        <f t="shared" si="3"/>
        <v>3.6025707667177005</v>
      </c>
      <c r="G68">
        <f t="shared" si="1"/>
        <v>35277.605026901947</v>
      </c>
    </row>
    <row r="69" spans="2:7" x14ac:dyDescent="0.35">
      <c r="B69">
        <v>65</v>
      </c>
      <c r="C69">
        <f t="shared" si="2"/>
        <v>4.6460955485244089</v>
      </c>
      <c r="D69">
        <f t="shared" ref="D69:D132" si="4">C69*998.2*9.81</f>
        <v>45496.156575828609</v>
      </c>
      <c r="E69">
        <v>65</v>
      </c>
      <c r="F69">
        <f t="shared" si="3"/>
        <v>3.600587113861351</v>
      </c>
      <c r="G69">
        <f t="shared" ref="G69:G132" si="5">F69*998.2*9.81</f>
        <v>35258.180419723292</v>
      </c>
    </row>
    <row r="70" spans="2:7" x14ac:dyDescent="0.35">
      <c r="B70">
        <v>66</v>
      </c>
      <c r="C70">
        <f t="shared" ref="C70:C133" si="6">4.7-(0.00000577224*B70^2.19)</f>
        <v>4.6442627421125335</v>
      </c>
      <c r="D70">
        <f t="shared" si="4"/>
        <v>45478.209108623734</v>
      </c>
      <c r="E70">
        <v>66</v>
      </c>
      <c r="F70">
        <f t="shared" ref="F70:F133" si="7">3.7-(0.000437175*E70^1.3)</f>
        <v>3.5985942842154923</v>
      </c>
      <c r="G70">
        <f t="shared" si="5"/>
        <v>35238.665950283306</v>
      </c>
    </row>
    <row r="71" spans="2:7" x14ac:dyDescent="0.35">
      <c r="B71">
        <v>67</v>
      </c>
      <c r="C71">
        <f t="shared" si="6"/>
        <v>4.6423965894104606</v>
      </c>
      <c r="D71">
        <f t="shared" si="4"/>
        <v>45459.935103140815</v>
      </c>
      <c r="E71">
        <v>67</v>
      </c>
      <c r="F71">
        <f t="shared" si="7"/>
        <v>3.5965923753387883</v>
      </c>
      <c r="G71">
        <f t="shared" si="5"/>
        <v>35219.062573909781</v>
      </c>
    </row>
    <row r="72" spans="2:7" x14ac:dyDescent="0.35">
      <c r="B72">
        <v>68</v>
      </c>
      <c r="C72">
        <f t="shared" si="6"/>
        <v>4.6404969950021213</v>
      </c>
      <c r="D72">
        <f t="shared" si="4"/>
        <v>45441.333625033069</v>
      </c>
      <c r="E72">
        <v>68</v>
      </c>
      <c r="F72">
        <f t="shared" si="7"/>
        <v>3.5945814823086888</v>
      </c>
      <c r="G72">
        <f t="shared" si="5"/>
        <v>35199.371221633635</v>
      </c>
    </row>
    <row r="73" spans="2:7" x14ac:dyDescent="0.35">
      <c r="B73">
        <v>69</v>
      </c>
      <c r="C73">
        <f t="shared" si="6"/>
        <v>4.6385638646181757</v>
      </c>
      <c r="D73">
        <f t="shared" si="4"/>
        <v>45422.403751182879</v>
      </c>
      <c r="E73">
        <v>69</v>
      </c>
      <c r="F73">
        <f t="shared" si="7"/>
        <v>3.5925616978201811</v>
      </c>
      <c r="G73">
        <f t="shared" si="5"/>
        <v>35179.592801155872</v>
      </c>
    </row>
    <row r="74" spans="2:7" x14ac:dyDescent="0.35">
      <c r="B74">
        <v>70</v>
      </c>
      <c r="C74">
        <f t="shared" si="6"/>
        <v>4.636597105105662</v>
      </c>
      <c r="D74">
        <f t="shared" si="4"/>
        <v>45403.144569404598</v>
      </c>
      <c r="E74">
        <v>70</v>
      </c>
      <c r="F74">
        <f t="shared" si="7"/>
        <v>3.5905331122792337</v>
      </c>
      <c r="G74">
        <f t="shared" si="5"/>
        <v>35159.728197762663</v>
      </c>
    </row>
    <row r="75" spans="2:7" x14ac:dyDescent="0.35">
      <c r="B75">
        <v>71</v>
      </c>
      <c r="C75">
        <f t="shared" si="6"/>
        <v>4.6345966243988839</v>
      </c>
      <c r="D75">
        <f t="shared" si="4"/>
        <v>45383.555178159426</v>
      </c>
      <c r="E75">
        <v>71</v>
      </c>
      <c r="F75">
        <f t="shared" si="7"/>
        <v>3.5884958138912912</v>
      </c>
      <c r="G75">
        <f t="shared" si="5"/>
        <v>35139.778275191878</v>
      </c>
    </row>
    <row r="76" spans="2:7" x14ac:dyDescent="0.35">
      <c r="B76">
        <v>72</v>
      </c>
      <c r="C76">
        <f t="shared" si="6"/>
        <v>4.632562331491453</v>
      </c>
      <c r="D76">
        <f t="shared" si="4"/>
        <v>45363.634686281686</v>
      </c>
      <c r="E76">
        <v>72</v>
      </c>
      <c r="F76">
        <f t="shared" si="7"/>
        <v>3.5864498887451441</v>
      </c>
      <c r="G76">
        <f t="shared" si="5"/>
        <v>35119.743876454406</v>
      </c>
    </row>
    <row r="77" spans="2:7" x14ac:dyDescent="0.35">
      <c r="B77">
        <v>73</v>
      </c>
      <c r="C77">
        <f t="shared" si="6"/>
        <v>4.6304941364094283</v>
      </c>
      <c r="D77">
        <f t="shared" si="4"/>
        <v>45343.382212715784</v>
      </c>
      <c r="E77">
        <v>73</v>
      </c>
      <c r="F77">
        <f t="shared" si="7"/>
        <v>3.5843954208924811</v>
      </c>
      <c r="G77">
        <f t="shared" si="5"/>
        <v>35099.625824613118</v>
      </c>
    </row>
    <row r="78" spans="2:7" x14ac:dyDescent="0.35">
      <c r="B78">
        <v>74</v>
      </c>
      <c r="C78">
        <f t="shared" si="6"/>
        <v>4.6283919501855095</v>
      </c>
      <c r="D78">
        <f t="shared" si="4"/>
        <v>45322.796886263473</v>
      </c>
      <c r="E78">
        <v>74</v>
      </c>
      <c r="F78">
        <f t="shared" si="7"/>
        <v>3.5823324924233986</v>
      </c>
      <c r="G78">
        <f t="shared" si="5"/>
        <v>35079.424923522332</v>
      </c>
    </row>
    <row r="79" spans="2:7" x14ac:dyDescent="0.35">
      <c r="B79">
        <v>75</v>
      </c>
      <c r="C79">
        <f t="shared" si="6"/>
        <v>4.6262556848342102</v>
      </c>
      <c r="D79">
        <f t="shared" si="4"/>
        <v>45301.877845340801</v>
      </c>
      <c r="E79">
        <v>75</v>
      </c>
      <c r="F79">
        <f t="shared" si="7"/>
        <v>3.5802611835381275</v>
      </c>
      <c r="G79">
        <f t="shared" si="5"/>
        <v>35059.141958530119</v>
      </c>
    </row>
    <row r="80" spans="2:7" x14ac:dyDescent="0.35">
      <c r="B80">
        <v>76</v>
      </c>
      <c r="C80">
        <f t="shared" si="6"/>
        <v>4.6240852533279666</v>
      </c>
      <c r="D80">
        <f t="shared" si="4"/>
        <v>45280.624237744087</v>
      </c>
      <c r="E80">
        <v>76</v>
      </c>
      <c r="F80">
        <f t="shared" si="7"/>
        <v>3.5781815726152137</v>
      </c>
      <c r="G80">
        <f t="shared" si="5"/>
        <v>35038.777697146012</v>
      </c>
    </row>
    <row r="81" spans="2:7" x14ac:dyDescent="0.35">
      <c r="B81">
        <v>77</v>
      </c>
      <c r="C81">
        <f t="shared" si="6"/>
        <v>4.6218805695741461</v>
      </c>
      <c r="D81">
        <f t="shared" si="4"/>
        <v>45259.035220424841</v>
      </c>
      <c r="E81">
        <v>77</v>
      </c>
      <c r="F81">
        <f t="shared" si="7"/>
        <v>3.5760937362763721</v>
      </c>
      <c r="G81">
        <f t="shared" si="5"/>
        <v>35018.332889676043</v>
      </c>
    </row>
    <row r="82" spans="2:7" x14ac:dyDescent="0.35">
      <c r="B82">
        <v>78</v>
      </c>
      <c r="C82">
        <f t="shared" si="6"/>
        <v>4.6196415483928934</v>
      </c>
      <c r="D82">
        <f t="shared" si="4"/>
        <v>45237.109959272762</v>
      </c>
      <c r="E82">
        <v>78</v>
      </c>
      <c r="F82">
        <f t="shared" si="7"/>
        <v>3.5739977494482167</v>
      </c>
      <c r="G82">
        <f t="shared" si="5"/>
        <v>34997.808269827248</v>
      </c>
    </row>
    <row r="83" spans="2:7" x14ac:dyDescent="0.35">
      <c r="B83">
        <v>79</v>
      </c>
      <c r="C83">
        <f t="shared" si="6"/>
        <v>4.6173681054957871</v>
      </c>
      <c r="D83">
        <f t="shared" si="4"/>
        <v>45214.847628906828</v>
      </c>
      <c r="E83">
        <v>79</v>
      </c>
      <c r="F83">
        <f t="shared" si="7"/>
        <v>3.5718936854210579</v>
      </c>
      <c r="G83">
        <f t="shared" si="5"/>
        <v>34977.204555283417</v>
      </c>
    </row>
    <row r="84" spans="2:7" x14ac:dyDescent="0.35">
      <c r="B84">
        <v>80</v>
      </c>
      <c r="C84">
        <f t="shared" si="6"/>
        <v>4.6150601574652521</v>
      </c>
      <c r="D84">
        <f t="shared" si="4"/>
        <v>45192.247412473611</v>
      </c>
      <c r="E84">
        <v>80</v>
      </c>
      <c r="F84">
        <f t="shared" si="7"/>
        <v>3.5697816159049403</v>
      </c>
      <c r="G84">
        <f t="shared" si="5"/>
        <v>34956.522448253818</v>
      </c>
    </row>
    <row r="85" spans="2:7" x14ac:dyDescent="0.35">
      <c r="B85">
        <v>81</v>
      </c>
      <c r="C85">
        <f t="shared" si="6"/>
        <v>4.6127176217347117</v>
      </c>
      <c r="D85">
        <f t="shared" si="4"/>
        <v>45169.308501452935</v>
      </c>
      <c r="E85">
        <v>81</v>
      </c>
      <c r="F85">
        <f t="shared" si="7"/>
        <v>3.5676616110830817</v>
      </c>
      <c r="G85">
        <f t="shared" si="5"/>
        <v>34935.762635996529</v>
      </c>
    </row>
    <row r="86" spans="2:7" x14ac:dyDescent="0.35">
      <c r="B86">
        <v>82</v>
      </c>
      <c r="C86">
        <f t="shared" si="6"/>
        <v>4.6103404165694286</v>
      </c>
      <c r="D86">
        <f t="shared" si="4"/>
        <v>45146.03009547032</v>
      </c>
      <c r="E86">
        <v>82</v>
      </c>
      <c r="F86">
        <f t="shared" si="7"/>
        <v>3.5655337396628672</v>
      </c>
      <c r="G86">
        <f t="shared" si="5"/>
        <v>34914.925791317764</v>
      </c>
    </row>
    <row r="87" spans="2:7" x14ac:dyDescent="0.35">
      <c r="B87">
        <v>83</v>
      </c>
      <c r="C87">
        <f t="shared" si="6"/>
        <v>4.6079284610480045</v>
      </c>
      <c r="D87">
        <f t="shared" si="4"/>
        <v>45122.411402115744</v>
      </c>
      <c r="E87">
        <v>83</v>
      </c>
      <c r="F87">
        <f t="shared" si="7"/>
        <v>3.5633980689245406</v>
      </c>
      <c r="G87">
        <f t="shared" si="5"/>
        <v>34894.012573048676</v>
      </c>
    </row>
    <row r="88" spans="2:7" x14ac:dyDescent="0.35">
      <c r="B88">
        <v>84</v>
      </c>
      <c r="C88">
        <f t="shared" si="6"/>
        <v>4.6054816750445147</v>
      </c>
      <c r="D88">
        <f t="shared" si="4"/>
        <v>45098.451636768754</v>
      </c>
      <c r="E88">
        <v>84</v>
      </c>
      <c r="F88">
        <f t="shared" si="7"/>
        <v>3.5612546647677141</v>
      </c>
      <c r="G88">
        <f t="shared" si="5"/>
        <v>34873.023626500806</v>
      </c>
    </row>
    <row r="89" spans="2:7" x14ac:dyDescent="0.35">
      <c r="B89">
        <v>85</v>
      </c>
      <c r="C89">
        <f t="shared" si="6"/>
        <v>4.6029999792112442</v>
      </c>
      <c r="D89">
        <f t="shared" si="4"/>
        <v>45074.1500224294</v>
      </c>
      <c r="E89">
        <v>85</v>
      </c>
      <c r="F89">
        <f t="shared" si="7"/>
        <v>3.5591035917558336</v>
      </c>
      <c r="G89">
        <f t="shared" si="5"/>
        <v>34851.959583901502</v>
      </c>
    </row>
    <row r="90" spans="2:7" x14ac:dyDescent="0.35">
      <c r="B90">
        <v>86</v>
      </c>
      <c r="C90">
        <f t="shared" si="6"/>
        <v>4.6004832949619949</v>
      </c>
      <c r="D90">
        <f t="shared" si="4"/>
        <v>45049.505789554736</v>
      </c>
      <c r="E90">
        <v>86</v>
      </c>
      <c r="F90">
        <f t="shared" si="7"/>
        <v>3.556944913158699</v>
      </c>
      <c r="G90">
        <f t="shared" si="5"/>
        <v>34830.821064810283</v>
      </c>
    </row>
    <row r="91" spans="2:7" x14ac:dyDescent="0.35">
      <c r="B91">
        <v>87</v>
      </c>
      <c r="C91">
        <f t="shared" si="6"/>
        <v>4.5979315444559505</v>
      </c>
      <c r="D91">
        <f t="shared" si="4"/>
        <v>45024.518175900877</v>
      </c>
      <c r="E91">
        <v>87</v>
      </c>
      <c r="F91">
        <f t="shared" si="7"/>
        <v>3.5547786909931545</v>
      </c>
      <c r="G91">
        <f t="shared" si="5"/>
        <v>34809.608676517295</v>
      </c>
    </row>
    <row r="92" spans="2:7" x14ac:dyDescent="0.35">
      <c r="B92">
        <v>88</v>
      </c>
      <c r="C92">
        <f t="shared" si="6"/>
        <v>4.5953446505820539</v>
      </c>
      <c r="D92">
        <f t="shared" si="4"/>
        <v>44999.186426369968</v>
      </c>
      <c r="E92">
        <v>88</v>
      </c>
      <c r="F92">
        <f t="shared" si="7"/>
        <v>3.5526049860620428</v>
      </c>
      <c r="G92">
        <f t="shared" si="5"/>
        <v>34788.323014424757</v>
      </c>
    </row>
    <row r="93" spans="2:7" x14ac:dyDescent="0.35">
      <c r="B93">
        <v>89</v>
      </c>
      <c r="C93">
        <f t="shared" si="6"/>
        <v>4.5927225369438993</v>
      </c>
      <c r="D93">
        <f t="shared" si="4"/>
        <v>44973.509792862307</v>
      </c>
      <c r="E93">
        <v>89</v>
      </c>
      <c r="F93">
        <f t="shared" si="7"/>
        <v>3.5504238579915217</v>
      </c>
      <c r="G93">
        <f t="shared" si="5"/>
        <v>34766.964662412414</v>
      </c>
    </row>
    <row r="94" spans="2:7" x14ac:dyDescent="0.35">
      <c r="B94">
        <v>90</v>
      </c>
      <c r="C94">
        <f t="shared" si="6"/>
        <v>4.5900651278450963</v>
      </c>
      <c r="D94">
        <f t="shared" si="4"/>
        <v>44947.48753413291</v>
      </c>
      <c r="E94">
        <v>90</v>
      </c>
      <c r="F94">
        <f t="shared" si="7"/>
        <v>3.5482353652668244</v>
      </c>
      <c r="G94">
        <f t="shared" si="5"/>
        <v>34745.534193187668</v>
      </c>
    </row>
    <row r="95" spans="2:7" x14ac:dyDescent="0.35">
      <c r="B95">
        <v>91</v>
      </c>
      <c r="C95">
        <f t="shared" si="6"/>
        <v>4.5873723482750979</v>
      </c>
      <c r="D95">
        <f t="shared" si="4"/>
        <v>44921.118915652871</v>
      </c>
      <c r="E95">
        <v>91</v>
      </c>
      <c r="F95">
        <f t="shared" si="7"/>
        <v>3.546039565266546</v>
      </c>
      <c r="G95">
        <f t="shared" si="5"/>
        <v>34724.032168621343</v>
      </c>
    </row>
    <row r="96" spans="2:7" x14ac:dyDescent="0.35">
      <c r="B96">
        <v>92</v>
      </c>
      <c r="C96">
        <f t="shared" si="6"/>
        <v>4.5846441238954663</v>
      </c>
      <c r="D96">
        <f t="shared" si="4"/>
        <v>44894.403209474782</v>
      </c>
      <c r="E96">
        <v>92</v>
      </c>
      <c r="F96">
        <f t="shared" si="7"/>
        <v>3.5438365142955366</v>
      </c>
      <c r="G96">
        <f t="shared" si="5"/>
        <v>34702.45914006979</v>
      </c>
    </row>
    <row r="97" spans="2:7" x14ac:dyDescent="0.35">
      <c r="B97">
        <v>93</v>
      </c>
      <c r="C97">
        <f t="shared" si="6"/>
        <v>4.581880381026564</v>
      </c>
      <c r="D97">
        <f t="shared" si="4"/>
        <v>44867.339694102426</v>
      </c>
      <c r="E97">
        <v>93</v>
      </c>
      <c r="F97">
        <f t="shared" si="7"/>
        <v>3.5416262676164671</v>
      </c>
      <c r="G97">
        <f t="shared" si="5"/>
        <v>34680.815648683973</v>
      </c>
    </row>
    <row r="98" spans="2:7" x14ac:dyDescent="0.35">
      <c r="B98">
        <v>94</v>
      </c>
      <c r="C98">
        <f t="shared" si="6"/>
        <v>4.5790810466346503</v>
      </c>
      <c r="D98">
        <f t="shared" si="4"/>
        <v>44839.927654364452</v>
      </c>
      <c r="E98">
        <v>94</v>
      </c>
      <c r="F98">
        <f t="shared" si="7"/>
        <v>3.5394088794801384</v>
      </c>
      <c r="G98">
        <f t="shared" si="5"/>
        <v>34659.102225706301</v>
      </c>
    </row>
    <row r="99" spans="2:7" x14ac:dyDescent="0.35">
      <c r="B99">
        <v>95</v>
      </c>
      <c r="C99">
        <f t="shared" si="6"/>
        <v>4.5762460483193586</v>
      </c>
      <c r="D99">
        <f t="shared" si="4"/>
        <v>44812.166381291689</v>
      </c>
      <c r="E99">
        <v>95</v>
      </c>
      <c r="F99">
        <f t="shared" si="7"/>
        <v>3.5371844031545905</v>
      </c>
      <c r="G99">
        <f t="shared" si="5"/>
        <v>34637.319392755635</v>
      </c>
    </row>
    <row r="100" spans="2:7" x14ac:dyDescent="0.35">
      <c r="B100">
        <v>96</v>
      </c>
      <c r="C100">
        <f t="shared" si="6"/>
        <v>4.5733753143015559</v>
      </c>
      <c r="D100">
        <f t="shared" si="4"/>
        <v>44784.055171998334</v>
      </c>
      <c r="E100">
        <v>96</v>
      </c>
      <c r="F100">
        <f t="shared" si="7"/>
        <v>3.5349528909530861</v>
      </c>
      <c r="G100">
        <f t="shared" si="5"/>
        <v>34615.467662101328</v>
      </c>
    </row>
    <row r="101" spans="2:7" x14ac:dyDescent="0.35">
      <c r="B101">
        <v>97</v>
      </c>
      <c r="C101">
        <f t="shared" si="6"/>
        <v>4.5704687734115561</v>
      </c>
      <c r="D101">
        <f t="shared" si="4"/>
        <v>44755.593329566473</v>
      </c>
      <c r="E101">
        <v>97</v>
      </c>
      <c r="F101">
        <f t="shared" si="7"/>
        <v>3.5327143942610024</v>
      </c>
      <c r="G101">
        <f t="shared" si="5"/>
        <v>34593.547536926577</v>
      </c>
    </row>
    <row r="102" spans="2:7" x14ac:dyDescent="0.35">
      <c r="B102">
        <v>98</v>
      </c>
      <c r="C102">
        <f t="shared" si="6"/>
        <v>4.5675263550776766</v>
      </c>
      <c r="D102">
        <f t="shared" si="4"/>
        <v>44726.780162934047</v>
      </c>
      <c r="E102">
        <v>98</v>
      </c>
      <c r="F102">
        <f t="shared" si="7"/>
        <v>3.5304689635617046</v>
      </c>
      <c r="G102">
        <f t="shared" si="5"/>
        <v>34571.559511581756</v>
      </c>
    </row>
    <row r="103" spans="2:7" x14ac:dyDescent="0.35">
      <c r="B103">
        <v>99</v>
      </c>
      <c r="C103">
        <f t="shared" si="6"/>
        <v>4.5645479893151206</v>
      </c>
      <c r="D103">
        <f t="shared" si="4"/>
        <v>44697.614986786008</v>
      </c>
      <c r="E103">
        <v>99</v>
      </c>
      <c r="F103">
        <f t="shared" si="7"/>
        <v>3.5282166484614357</v>
      </c>
      <c r="G103">
        <f t="shared" si="5"/>
        <v>34549.50407182816</v>
      </c>
    </row>
    <row r="104" spans="2:7" x14ac:dyDescent="0.35">
      <c r="B104">
        <v>100</v>
      </c>
      <c r="C104">
        <f t="shared" si="6"/>
        <v>4.561533606715189</v>
      </c>
      <c r="D104">
        <f t="shared" si="4"/>
        <v>44668.097121448634</v>
      </c>
      <c r="E104">
        <v>100</v>
      </c>
      <c r="F104">
        <f t="shared" si="7"/>
        <v>3.525957497713275</v>
      </c>
      <c r="G104">
        <f t="shared" si="5"/>
        <v>34527.38169507261</v>
      </c>
    </row>
    <row r="105" spans="2:7" x14ac:dyDescent="0.35">
      <c r="B105">
        <v>101</v>
      </c>
      <c r="C105">
        <f t="shared" si="6"/>
        <v>4.5584831384347853</v>
      </c>
      <c r="D105">
        <f t="shared" si="4"/>
        <v>44638.225892786766</v>
      </c>
      <c r="E105">
        <v>101</v>
      </c>
      <c r="F105">
        <f t="shared" si="7"/>
        <v>3.5236915592402118</v>
      </c>
      <c r="G105">
        <f t="shared" si="5"/>
        <v>34505.192850593419</v>
      </c>
    </row>
    <row r="106" spans="2:7" x14ac:dyDescent="0.35">
      <c r="B106">
        <v>102</v>
      </c>
      <c r="C106">
        <f t="shared" si="6"/>
        <v>4.5553965161862164</v>
      </c>
      <c r="D106">
        <f t="shared" si="4"/>
        <v>44608.000632103969</v>
      </c>
      <c r="E106">
        <v>102</v>
      </c>
      <c r="F106">
        <f t="shared" si="7"/>
        <v>3.5214188801573703</v>
      </c>
      <c r="G106">
        <f t="shared" si="5"/>
        <v>34482.937999757989</v>
      </c>
    </row>
    <row r="107" spans="2:7" x14ac:dyDescent="0.35">
      <c r="B107">
        <v>103</v>
      </c>
      <c r="C107">
        <f t="shared" si="6"/>
        <v>4.552273672227285</v>
      </c>
      <c r="D107">
        <f t="shared" si="4"/>
        <v>44577.420676045484</v>
      </c>
      <c r="E107">
        <v>103</v>
      </c>
      <c r="F107">
        <f t="shared" si="7"/>
        <v>3.5191395067934241</v>
      </c>
      <c r="G107">
        <f t="shared" si="5"/>
        <v>34460.617596232536</v>
      </c>
    </row>
    <row r="108" spans="2:7" x14ac:dyDescent="0.35">
      <c r="B108">
        <v>104</v>
      </c>
      <c r="C108">
        <f t="shared" si="6"/>
        <v>4.5491145393516419</v>
      </c>
      <c r="D108">
        <f t="shared" si="4"/>
        <v>44546.485366503744</v>
      </c>
      <c r="E108">
        <v>104</v>
      </c>
      <c r="F108">
        <f t="shared" si="7"/>
        <v>3.5168534847112491</v>
      </c>
      <c r="G108">
        <f t="shared" si="5"/>
        <v>34438.232086184325</v>
      </c>
    </row>
    <row r="109" spans="2:7" x14ac:dyDescent="0.35">
      <c r="B109">
        <v>105</v>
      </c>
      <c r="C109">
        <f t="shared" si="6"/>
        <v>4.545919050879407</v>
      </c>
      <c r="D109">
        <f t="shared" si="4"/>
        <v>44515.194050526552</v>
      </c>
      <c r="E109">
        <v>105</v>
      </c>
      <c r="F109">
        <f t="shared" si="7"/>
        <v>3.5145608587278292</v>
      </c>
      <c r="G109">
        <f t="shared" si="5"/>
        <v>34415.781908476594</v>
      </c>
    </row>
    <row r="110" spans="2:7" x14ac:dyDescent="0.35">
      <c r="B110">
        <v>106</v>
      </c>
      <c r="C110">
        <f t="shared" si="6"/>
        <v>4.5426871406480451</v>
      </c>
      <c r="D110">
        <f t="shared" si="4"/>
        <v>44483.546080227767</v>
      </c>
      <c r="E110">
        <v>106</v>
      </c>
      <c r="F110">
        <f t="shared" si="7"/>
        <v>3.5122616729334681</v>
      </c>
      <c r="G110">
        <f t="shared" si="5"/>
        <v>34393.267494856664</v>
      </c>
    </row>
    <row r="111" spans="2:7" x14ac:dyDescent="0.35">
      <c r="B111">
        <v>107</v>
      </c>
      <c r="C111">
        <f t="shared" si="6"/>
        <v>4.5394187430034751</v>
      </c>
      <c r="D111">
        <f t="shared" si="4"/>
        <v>44451.540812700143</v>
      </c>
      <c r="E111">
        <v>107</v>
      </c>
      <c r="F111">
        <f t="shared" si="7"/>
        <v>3.5099559707103265</v>
      </c>
      <c r="G111">
        <f t="shared" si="5"/>
        <v>34370.689270137504</v>
      </c>
    </row>
    <row r="112" spans="2:7" x14ac:dyDescent="0.35">
      <c r="B112">
        <v>108</v>
      </c>
      <c r="C112">
        <f t="shared" si="6"/>
        <v>4.5361137927914266</v>
      </c>
      <c r="D112">
        <f t="shared" si="4"/>
        <v>44419.17760993079</v>
      </c>
      <c r="E112">
        <v>108</v>
      </c>
      <c r="F112">
        <f t="shared" si="7"/>
        <v>3.5076437947503152</v>
      </c>
      <c r="G112">
        <f t="shared" si="5"/>
        <v>34348.047652372894</v>
      </c>
    </row>
    <row r="113" spans="2:7" x14ac:dyDescent="0.35">
      <c r="B113">
        <v>109</v>
      </c>
      <c r="C113">
        <f t="shared" si="6"/>
        <v>4.5327722253490128</v>
      </c>
      <c r="D113">
        <f t="shared" si="4"/>
        <v>44386.455838718612</v>
      </c>
      <c r="E113">
        <v>109</v>
      </c>
      <c r="F113">
        <f t="shared" si="7"/>
        <v>3.5053251870723798</v>
      </c>
      <c r="G113">
        <f t="shared" si="5"/>
        <v>34325.343053026729</v>
      </c>
    </row>
    <row r="114" spans="2:7" x14ac:dyDescent="0.35">
      <c r="B114">
        <v>110</v>
      </c>
      <c r="C114">
        <f t="shared" si="6"/>
        <v>4.5293939764965261</v>
      </c>
      <c r="D114">
        <f t="shared" si="4"/>
        <v>44353.374870593943</v>
      </c>
      <c r="E114">
        <v>110</v>
      </c>
      <c r="F114">
        <f t="shared" si="7"/>
        <v>3.5030001890391906</v>
      </c>
      <c r="G114">
        <f t="shared" si="5"/>
        <v>34302.575877136405</v>
      </c>
    </row>
    <row r="115" spans="2:7" x14ac:dyDescent="0.35">
      <c r="B115">
        <v>111</v>
      </c>
      <c r="C115">
        <f t="shared" si="6"/>
        <v>4.5259789825294456</v>
      </c>
      <c r="D115">
        <f t="shared" si="4"/>
        <v>44319.934081740364</v>
      </c>
      <c r="E115">
        <v>111</v>
      </c>
      <c r="F115">
        <f t="shared" si="7"/>
        <v>3.5006688413732783</v>
      </c>
      <c r="G115">
        <f t="shared" si="5"/>
        <v>34279.746523470894</v>
      </c>
    </row>
    <row r="116" spans="2:7" x14ac:dyDescent="0.35">
      <c r="B116">
        <v>112</v>
      </c>
      <c r="C116">
        <f t="shared" si="6"/>
        <v>4.5225271802106448</v>
      </c>
      <c r="D116">
        <f t="shared" si="4"/>
        <v>44286.132852918265</v>
      </c>
      <c r="E116">
        <v>112</v>
      </c>
      <c r="F116">
        <f t="shared" si="7"/>
        <v>3.4983311841726223</v>
      </c>
      <c r="G116">
        <f t="shared" si="5"/>
        <v>34256.855384683309</v>
      </c>
    </row>
    <row r="117" spans="2:7" x14ac:dyDescent="0.35">
      <c r="B117">
        <v>113</v>
      </c>
      <c r="C117">
        <f t="shared" si="6"/>
        <v>4.5190385067627945</v>
      </c>
      <c r="D117">
        <f t="shared" si="4"/>
        <v>44251.9705693906</v>
      </c>
      <c r="E117">
        <v>113</v>
      </c>
      <c r="F117">
        <f t="shared" si="7"/>
        <v>3.4959872569257318</v>
      </c>
      <c r="G117">
        <f t="shared" si="5"/>
        <v>34233.902847458638</v>
      </c>
    </row>
    <row r="118" spans="2:7" x14ac:dyDescent="0.35">
      <c r="B118">
        <v>114</v>
      </c>
      <c r="C118">
        <f t="shared" si="6"/>
        <v>4.5155128998609673</v>
      </c>
      <c r="D118">
        <f t="shared" si="4"/>
        <v>44217.446620850351</v>
      </c>
      <c r="E118">
        <v>114</v>
      </c>
      <c r="F118">
        <f t="shared" si="7"/>
        <v>3.4936370985262268</v>
      </c>
      <c r="G118">
        <f t="shared" si="5"/>
        <v>34210.889292656509</v>
      </c>
    </row>
    <row r="119" spans="2:7" x14ac:dyDescent="0.35">
      <c r="B119">
        <v>115</v>
      </c>
      <c r="C119">
        <f t="shared" si="6"/>
        <v>4.5119502976254067</v>
      </c>
      <c r="D119">
        <f t="shared" si="4"/>
        <v>44182.560401349772</v>
      </c>
      <c r="E119">
        <v>115</v>
      </c>
      <c r="F119">
        <f t="shared" si="7"/>
        <v>3.491280747286948</v>
      </c>
      <c r="G119">
        <f t="shared" si="5"/>
        <v>34187.815095449369</v>
      </c>
    </row>
    <row r="120" spans="2:7" x14ac:dyDescent="0.35">
      <c r="B120">
        <v>116</v>
      </c>
      <c r="C120">
        <f t="shared" si="6"/>
        <v>4.5083506386144885</v>
      </c>
      <c r="D120">
        <f t="shared" si="4"/>
        <v>44147.311309231482</v>
      </c>
      <c r="E120">
        <v>116</v>
      </c>
      <c r="F120">
        <f t="shared" si="7"/>
        <v>3.4889182409536081</v>
      </c>
      <c r="G120">
        <f t="shared" si="5"/>
        <v>34164.680625456138</v>
      </c>
    </row>
    <row r="121" spans="2:7" x14ac:dyDescent="0.35">
      <c r="B121">
        <v>117</v>
      </c>
      <c r="C121">
        <f t="shared" si="6"/>
        <v>4.5047138618178488</v>
      </c>
      <c r="D121">
        <f t="shared" si="4"/>
        <v>44111.69874706112</v>
      </c>
      <c r="E121">
        <v>117</v>
      </c>
      <c r="F121">
        <f t="shared" si="7"/>
        <v>3.4865496167180146</v>
      </c>
      <c r="G121">
        <f t="shared" si="5"/>
        <v>34141.486246871718</v>
      </c>
    </row>
    <row r="122" spans="2:7" x14ac:dyDescent="0.35">
      <c r="B122">
        <v>118</v>
      </c>
      <c r="C122">
        <f t="shared" si="6"/>
        <v>4.5010399066496776</v>
      </c>
      <c r="D122">
        <f t="shared" si="4"/>
        <v>44075.722121561717</v>
      </c>
      <c r="E122">
        <v>118</v>
      </c>
      <c r="F122">
        <f t="shared" si="7"/>
        <v>3.4841749112308649</v>
      </c>
      <c r="G122">
        <f t="shared" si="5"/>
        <v>34118.232318592272</v>
      </c>
    </row>
    <row r="123" spans="2:7" x14ac:dyDescent="0.35">
      <c r="B123">
        <v>119</v>
      </c>
      <c r="C123">
        <f t="shared" si="6"/>
        <v>4.4973287129421724</v>
      </c>
      <c r="D123">
        <f t="shared" si="4"/>
        <v>44039.380843549581</v>
      </c>
      <c r="E123">
        <v>119</v>
      </c>
      <c r="F123">
        <f t="shared" si="7"/>
        <v>3.4817941606141476</v>
      </c>
      <c r="G123">
        <f t="shared" si="5"/>
        <v>34094.919194336668</v>
      </c>
    </row>
    <row r="124" spans="2:7" x14ac:dyDescent="0.35">
      <c r="B124">
        <v>120</v>
      </c>
      <c r="C124">
        <f t="shared" si="6"/>
        <v>4.4935802209391476</v>
      </c>
      <c r="D124">
        <f t="shared" si="4"/>
        <v>44002.674327871704</v>
      </c>
      <c r="E124">
        <v>120</v>
      </c>
      <c r="F124">
        <f t="shared" si="7"/>
        <v>3.4794074004731508</v>
      </c>
      <c r="G124">
        <f t="shared" si="5"/>
        <v>34071.547222764057</v>
      </c>
    </row>
    <row r="125" spans="2:7" x14ac:dyDescent="0.35">
      <c r="B125">
        <v>121</v>
      </c>
      <c r="C125">
        <f t="shared" si="6"/>
        <v>4.4897943712897979</v>
      </c>
      <c r="D125">
        <f t="shared" si="4"/>
        <v>43965.601993344688</v>
      </c>
      <c r="E125">
        <v>121</v>
      </c>
      <c r="F125">
        <f t="shared" si="7"/>
        <v>3.4770146659081065</v>
      </c>
      <c r="G125">
        <f t="shared" si="5"/>
        <v>34048.116747587919</v>
      </c>
    </row>
    <row r="126" spans="2:7" x14ac:dyDescent="0.35">
      <c r="B126">
        <v>122</v>
      </c>
      <c r="C126">
        <f t="shared" si="6"/>
        <v>4.4859711050425979</v>
      </c>
      <c r="D126">
        <f t="shared" si="4"/>
        <v>43928.163262695052</v>
      </c>
      <c r="E126">
        <v>122</v>
      </c>
      <c r="F126">
        <f t="shared" si="7"/>
        <v>3.474615991525472</v>
      </c>
      <c r="G126">
        <f t="shared" si="5"/>
        <v>34024.628107686527</v>
      </c>
    </row>
    <row r="127" spans="2:7" x14ac:dyDescent="0.35">
      <c r="B127">
        <v>123</v>
      </c>
      <c r="C127">
        <f t="shared" si="6"/>
        <v>4.4821103636393573</v>
      </c>
      <c r="D127">
        <f t="shared" si="4"/>
        <v>43890.357562500954</v>
      </c>
      <c r="E127">
        <v>123</v>
      </c>
      <c r="F127">
        <f t="shared" si="7"/>
        <v>3.4722114114488734</v>
      </c>
      <c r="G127">
        <f t="shared" si="5"/>
        <v>34001.081637210082</v>
      </c>
    </row>
    <row r="128" spans="2:7" x14ac:dyDescent="0.35">
      <c r="B128">
        <v>124</v>
      </c>
      <c r="C128">
        <f t="shared" si="6"/>
        <v>4.4782120889093964</v>
      </c>
      <c r="D128">
        <f t="shared" si="4"/>
        <v>43852.184323135225</v>
      </c>
      <c r="E128">
        <v>124</v>
      </c>
      <c r="F128">
        <f t="shared" si="7"/>
        <v>3.4698009593297168</v>
      </c>
      <c r="G128">
        <f t="shared" si="5"/>
        <v>33977.477665684681</v>
      </c>
    </row>
    <row r="129" spans="2:7" x14ac:dyDescent="0.35">
      <c r="B129">
        <v>125</v>
      </c>
      <c r="C129">
        <f t="shared" si="6"/>
        <v>4.4742762230638666</v>
      </c>
      <c r="D129">
        <f t="shared" si="4"/>
        <v>43813.642978709679</v>
      </c>
      <c r="E129">
        <v>125</v>
      </c>
      <c r="F129">
        <f t="shared" si="7"/>
        <v>3.4673846683574849</v>
      </c>
      <c r="G129">
        <f t="shared" si="5"/>
        <v>33953.816518113075</v>
      </c>
    </row>
    <row r="130" spans="2:7" x14ac:dyDescent="0.35">
      <c r="B130">
        <v>126</v>
      </c>
      <c r="C130">
        <f t="shared" si="6"/>
        <v>4.4703027086901947</v>
      </c>
      <c r="D130">
        <f t="shared" si="4"/>
        <v>43774.732967020762</v>
      </c>
      <c r="E130">
        <v>126</v>
      </c>
      <c r="F130">
        <f t="shared" si="7"/>
        <v>3.4649625712697256</v>
      </c>
      <c r="G130">
        <f t="shared" si="5"/>
        <v>33930.098515072532</v>
      </c>
    </row>
    <row r="131" spans="2:7" x14ac:dyDescent="0.35">
      <c r="B131">
        <v>127</v>
      </c>
      <c r="C131">
        <f t="shared" si="6"/>
        <v>4.4662914887466503</v>
      </c>
      <c r="D131">
        <f t="shared" si="4"/>
        <v>43735.453729496352</v>
      </c>
      <c r="E131">
        <v>127</v>
      </c>
      <c r="F131">
        <f t="shared" si="7"/>
        <v>3.4625347003617475</v>
      </c>
      <c r="G131">
        <f t="shared" si="5"/>
        <v>33906.323972809761</v>
      </c>
    </row>
    <row r="132" spans="2:7" x14ac:dyDescent="0.35">
      <c r="B132">
        <v>128</v>
      </c>
      <c r="C132">
        <f t="shared" si="6"/>
        <v>4.4622425065570352</v>
      </c>
      <c r="D132">
        <f t="shared" si="4"/>
        <v>43695.804711143734</v>
      </c>
      <c r="E132">
        <v>128</v>
      </c>
      <c r="F132">
        <f t="shared" si="7"/>
        <v>3.4601010874960365</v>
      </c>
      <c r="G132">
        <f t="shared" si="5"/>
        <v>33882.493203333113</v>
      </c>
    </row>
    <row r="133" spans="2:7" x14ac:dyDescent="0.35">
      <c r="B133">
        <v>129</v>
      </c>
      <c r="C133">
        <f t="shared" si="6"/>
        <v>4.458155705805491</v>
      </c>
      <c r="D133">
        <f t="shared" ref="D133:D196" si="8">C133*998.2*9.81</f>
        <v>43655.785360498761</v>
      </c>
      <c r="E133">
        <v>129</v>
      </c>
      <c r="F133">
        <f t="shared" si="7"/>
        <v>3.4576617641113936</v>
      </c>
      <c r="G133">
        <f t="shared" ref="G133:G196" si="9">F133*998.2*9.81</f>
        <v>33858.606514502098</v>
      </c>
    </row>
    <row r="134" spans="2:7" x14ac:dyDescent="0.35">
      <c r="B134">
        <v>130</v>
      </c>
      <c r="C134">
        <f t="shared" ref="C134:C197" si="10">4.7-(0.00000577224*B134^2.19)</f>
        <v>4.4540310305314215</v>
      </c>
      <c r="D134">
        <f t="shared" si="8"/>
        <v>43615.395129576122</v>
      </c>
      <c r="E134">
        <v>130</v>
      </c>
      <c r="F134">
        <f t="shared" ref="F134:F197" si="11">3.7-(0.000437175*E134^1.3)</f>
        <v>3.4552167612318154</v>
      </c>
      <c r="G134">
        <f t="shared" si="9"/>
        <v>33834.664210114279</v>
      </c>
    </row>
    <row r="135" spans="2:7" x14ac:dyDescent="0.35">
      <c r="B135">
        <v>131</v>
      </c>
      <c r="C135">
        <f t="shared" si="10"/>
        <v>4.4498684251245191</v>
      </c>
      <c r="D135">
        <f t="shared" si="8"/>
        <v>43574.633473820686</v>
      </c>
      <c r="E135">
        <v>131</v>
      </c>
      <c r="F135">
        <f t="shared" si="11"/>
        <v>3.4527661094751187</v>
      </c>
      <c r="G135">
        <f t="shared" si="9"/>
        <v>33810.666589989807</v>
      </c>
    </row>
    <row r="136" spans="2:7" x14ac:dyDescent="0.35">
      <c r="B136">
        <v>132</v>
      </c>
      <c r="C136">
        <f t="shared" si="10"/>
        <v>4.4456678343199059</v>
      </c>
      <c r="D136">
        <f t="shared" si="8"/>
        <v>43533.499852059867</v>
      </c>
      <c r="E136">
        <v>132</v>
      </c>
      <c r="F136">
        <f t="shared" si="11"/>
        <v>3.4503098390613212</v>
      </c>
      <c r="G136">
        <f t="shared" si="9"/>
        <v>33786.613950053419</v>
      </c>
    </row>
    <row r="137" spans="2:7" x14ac:dyDescent="0.35">
      <c r="B137">
        <v>133</v>
      </c>
      <c r="C137">
        <f t="shared" si="10"/>
        <v>4.4414292031933744</v>
      </c>
      <c r="D137">
        <f t="shared" si="8"/>
        <v>43491.993726457018</v>
      </c>
      <c r="E137">
        <v>133</v>
      </c>
      <c r="F137">
        <f t="shared" si="11"/>
        <v>3.4478479798207911</v>
      </c>
      <c r="G137">
        <f t="shared" si="9"/>
        <v>33762.506582414288</v>
      </c>
    </row>
    <row r="138" spans="2:7" x14ac:dyDescent="0.35">
      <c r="B138">
        <v>134</v>
      </c>
      <c r="C138">
        <f t="shared" si="10"/>
        <v>4.4371524771567303</v>
      </c>
      <c r="D138">
        <f t="shared" si="8"/>
        <v>43450.114562465889</v>
      </c>
      <c r="E138">
        <v>134</v>
      </c>
      <c r="F138">
        <f t="shared" si="11"/>
        <v>3.4453805612021622</v>
      </c>
      <c r="G138">
        <f t="shared" si="9"/>
        <v>33738.344775443504</v>
      </c>
    </row>
    <row r="139" spans="2:7" x14ac:dyDescent="0.35">
      <c r="B139">
        <v>135</v>
      </c>
      <c r="C139">
        <f t="shared" si="10"/>
        <v>4.4328376019532323</v>
      </c>
      <c r="D139">
        <f t="shared" si="8"/>
        <v>43407.861828785928</v>
      </c>
      <c r="E139">
        <v>135</v>
      </c>
      <c r="F139">
        <f t="shared" si="11"/>
        <v>3.4429076122800382</v>
      </c>
      <c r="G139">
        <f t="shared" si="9"/>
        <v>33714.128813849537</v>
      </c>
    </row>
    <row r="140" spans="2:7" x14ac:dyDescent="0.35">
      <c r="B140">
        <v>136</v>
      </c>
      <c r="C140">
        <f t="shared" si="10"/>
        <v>4.4284845236531316</v>
      </c>
      <c r="D140">
        <f t="shared" si="8"/>
        <v>43365.234997318556</v>
      </c>
      <c r="E140">
        <v>136</v>
      </c>
      <c r="F140">
        <f t="shared" si="11"/>
        <v>3.4404291617624798</v>
      </c>
      <c r="G140">
        <f t="shared" si="9"/>
        <v>33689.85897875153</v>
      </c>
    </row>
    <row r="141" spans="2:7" x14ac:dyDescent="0.35">
      <c r="B141">
        <v>137</v>
      </c>
      <c r="C141">
        <f t="shared" si="10"/>
        <v>4.4240931886492971</v>
      </c>
      <c r="D141">
        <f t="shared" si="8"/>
        <v>43322.233543124443</v>
      </c>
      <c r="E141">
        <v>137</v>
      </c>
      <c r="F141">
        <f t="shared" si="11"/>
        <v>3.4379452379982904</v>
      </c>
      <c r="G141">
        <f t="shared" si="9"/>
        <v>33665.53554775066</v>
      </c>
    </row>
    <row r="142" spans="2:7" x14ac:dyDescent="0.35">
      <c r="B142">
        <v>138</v>
      </c>
      <c r="C142">
        <f t="shared" si="10"/>
        <v>4.4196635436529359</v>
      </c>
      <c r="D142">
        <f t="shared" si="8"/>
        <v>43278.856944381485</v>
      </c>
      <c r="E142">
        <v>138</v>
      </c>
      <c r="F142">
        <f t="shared" si="11"/>
        <v>3.4354558689841053</v>
      </c>
      <c r="G142">
        <f t="shared" si="9"/>
        <v>33641.158794999552</v>
      </c>
    </row>
    <row r="143" spans="2:7" x14ac:dyDescent="0.35">
      <c r="B143">
        <v>139</v>
      </c>
      <c r="C143">
        <f t="shared" si="10"/>
        <v>4.415195535689401</v>
      </c>
      <c r="D143">
        <f t="shared" si="8"/>
        <v>43235.10468234383</v>
      </c>
      <c r="E143">
        <v>139</v>
      </c>
      <c r="F143">
        <f t="shared" si="11"/>
        <v>3.4329610823712882</v>
      </c>
      <c r="G143">
        <f t="shared" si="9"/>
        <v>33616.728991269825</v>
      </c>
    </row>
    <row r="144" spans="2:7" x14ac:dyDescent="0.35">
      <c r="B144">
        <v>140</v>
      </c>
      <c r="C144">
        <f t="shared" si="10"/>
        <v>4.4106891120940785</v>
      </c>
      <c r="D144">
        <f t="shared" si="8"/>
        <v>43190.976241301556</v>
      </c>
      <c r="E144">
        <v>140</v>
      </c>
      <c r="F144">
        <f t="shared" si="11"/>
        <v>3.4304609054726467</v>
      </c>
      <c r="G144">
        <f t="shared" si="9"/>
        <v>33592.246404017831</v>
      </c>
    </row>
    <row r="145" spans="2:7" x14ac:dyDescent="0.35">
      <c r="B145">
        <v>141</v>
      </c>
      <c r="C145">
        <f t="shared" si="10"/>
        <v>4.4061442205083674</v>
      </c>
      <c r="D145">
        <f t="shared" si="8"/>
        <v>43146.471108541351</v>
      </c>
      <c r="E145">
        <v>141</v>
      </c>
      <c r="F145">
        <f t="shared" si="11"/>
        <v>3.4279553652689669</v>
      </c>
      <c r="G145">
        <f t="shared" si="9"/>
        <v>33567.711297448652</v>
      </c>
    </row>
    <row r="146" spans="2:7" x14ac:dyDescent="0.35">
      <c r="B146">
        <v>142</v>
      </c>
      <c r="C146">
        <f t="shared" si="10"/>
        <v>4.4015608088757316</v>
      </c>
      <c r="D146">
        <f t="shared" si="8"/>
        <v>43101.588774307806</v>
      </c>
      <c r="E146">
        <v>142</v>
      </c>
      <c r="F146">
        <f t="shared" si="11"/>
        <v>3.4254444884153825</v>
      </c>
      <c r="G146">
        <f t="shared" si="9"/>
        <v>33543.12393257847</v>
      </c>
    </row>
    <row r="147" spans="2:7" x14ac:dyDescent="0.35">
      <c r="B147">
        <v>143</v>
      </c>
      <c r="C147">
        <f t="shared" si="10"/>
        <v>4.3969388254378341</v>
      </c>
      <c r="D147">
        <f t="shared" si="8"/>
        <v>43056.328731765578</v>
      </c>
      <c r="E147">
        <v>143</v>
      </c>
      <c r="F147">
        <f t="shared" si="11"/>
        <v>3.422928301247568</v>
      </c>
      <c r="G147">
        <f t="shared" si="9"/>
        <v>33518.484567295214</v>
      </c>
    </row>
    <row r="148" spans="2:7" x14ac:dyDescent="0.35">
      <c r="B148">
        <v>144</v>
      </c>
      <c r="C148">
        <f t="shared" si="10"/>
        <v>4.3922782187307456</v>
      </c>
      <c r="D148">
        <f t="shared" si="8"/>
        <v>43010.690476962271</v>
      </c>
      <c r="E148">
        <v>144</v>
      </c>
      <c r="F148">
        <f t="shared" si="11"/>
        <v>3.420406829787781</v>
      </c>
      <c r="G148">
        <f t="shared" si="9"/>
        <v>33493.793456417741</v>
      </c>
    </row>
    <row r="149" spans="2:7" x14ac:dyDescent="0.35">
      <c r="B149">
        <v>145</v>
      </c>
      <c r="C149">
        <f t="shared" si="10"/>
        <v>4.3875789375812309</v>
      </c>
      <c r="D149">
        <f t="shared" si="8"/>
        <v>42964.673508792068</v>
      </c>
      <c r="E149">
        <v>145</v>
      </c>
      <c r="F149">
        <f t="shared" si="11"/>
        <v>3.4178800997507435</v>
      </c>
      <c r="G149">
        <f t="shared" si="9"/>
        <v>33469.050851753396</v>
      </c>
    </row>
    <row r="150" spans="2:7" x14ac:dyDescent="0.35">
      <c r="B150">
        <v>146</v>
      </c>
      <c r="C150">
        <f t="shared" si="10"/>
        <v>4.382840931103102</v>
      </c>
      <c r="D150">
        <f t="shared" si="8"/>
        <v>42918.277328960023</v>
      </c>
      <c r="E150">
        <v>146</v>
      </c>
      <c r="F150">
        <f t="shared" si="11"/>
        <v>3.4153481365493752</v>
      </c>
      <c r="G150">
        <f t="shared" si="9"/>
        <v>33444.257002154183</v>
      </c>
    </row>
    <row r="151" spans="2:7" x14ac:dyDescent="0.35">
      <c r="B151">
        <v>147</v>
      </c>
      <c r="C151">
        <f t="shared" si="10"/>
        <v>4.3780641486936469</v>
      </c>
      <c r="D151">
        <f t="shared" si="8"/>
        <v>42871.501441947046</v>
      </c>
      <c r="E151">
        <v>147</v>
      </c>
      <c r="F151">
        <f t="shared" si="11"/>
        <v>3.4128109653003804</v>
      </c>
      <c r="G151">
        <f t="shared" si="9"/>
        <v>33419.412153571458</v>
      </c>
    </row>
    <row r="152" spans="2:7" x14ac:dyDescent="0.35">
      <c r="B152">
        <v>148</v>
      </c>
      <c r="C152">
        <f t="shared" si="10"/>
        <v>4.373248540030124</v>
      </c>
      <c r="D152">
        <f t="shared" si="8"/>
        <v>42824.345354975674</v>
      </c>
      <c r="E152">
        <v>148</v>
      </c>
      <c r="F152">
        <f t="shared" si="11"/>
        <v>3.4102686108296929</v>
      </c>
      <c r="G152">
        <f t="shared" si="9"/>
        <v>33394.516549109263</v>
      </c>
    </row>
    <row r="153" spans="2:7" x14ac:dyDescent="0.35">
      <c r="B153">
        <v>149</v>
      </c>
      <c r="C153">
        <f t="shared" si="10"/>
        <v>4.3683940550663261</v>
      </c>
      <c r="D153">
        <f t="shared" si="8"/>
        <v>42776.808577976299</v>
      </c>
      <c r="E153">
        <v>149</v>
      </c>
      <c r="F153">
        <f t="shared" si="11"/>
        <v>3.4077210976777899</v>
      </c>
      <c r="G153">
        <f t="shared" si="9"/>
        <v>33369.570429076324</v>
      </c>
    </row>
    <row r="154" spans="2:7" x14ac:dyDescent="0.35">
      <c r="B154">
        <v>150</v>
      </c>
      <c r="C154">
        <f t="shared" si="10"/>
        <v>4.3635006440292043</v>
      </c>
      <c r="D154">
        <f t="shared" si="8"/>
        <v>42728.890623554231</v>
      </c>
      <c r="E154">
        <v>150</v>
      </c>
      <c r="F154">
        <f t="shared" si="11"/>
        <v>3.4051684501048665</v>
      </c>
      <c r="G154">
        <f t="shared" si="9"/>
        <v>33344.574031036791</v>
      </c>
    </row>
    <row r="155" spans="2:7" x14ac:dyDescent="0.35">
      <c r="B155">
        <v>151</v>
      </c>
      <c r="C155">
        <f t="shared" si="10"/>
        <v>4.3585682574155618</v>
      </c>
      <c r="D155">
        <f t="shared" si="8"/>
        <v>42680.59100695722</v>
      </c>
      <c r="E155">
        <v>151</v>
      </c>
      <c r="F155">
        <f t="shared" si="11"/>
        <v>3.4026106920958874</v>
      </c>
      <c r="G155">
        <f t="shared" si="9"/>
        <v>33319.52758985963</v>
      </c>
    </row>
    <row r="156" spans="2:7" x14ac:dyDescent="0.35">
      <c r="B156">
        <v>152</v>
      </c>
      <c r="C156">
        <f t="shared" si="10"/>
        <v>4.3535968459888021</v>
      </c>
      <c r="D156">
        <f t="shared" si="8"/>
        <v>42631.90924604368</v>
      </c>
      <c r="E156">
        <v>152</v>
      </c>
      <c r="F156">
        <f t="shared" si="11"/>
        <v>3.4000478473655136</v>
      </c>
      <c r="G156">
        <f t="shared" si="9"/>
        <v>33294.43133776691</v>
      </c>
    </row>
    <row r="157" spans="2:7" x14ac:dyDescent="0.35">
      <c r="B157">
        <v>153</v>
      </c>
      <c r="C157">
        <f t="shared" si="10"/>
        <v>4.3485863607757489</v>
      </c>
      <c r="D157">
        <f t="shared" si="8"/>
        <v>42582.84486125152</v>
      </c>
      <c r="E157">
        <v>153</v>
      </c>
      <c r="F157">
        <f t="shared" si="11"/>
        <v>3.3974799393629085</v>
      </c>
      <c r="G157">
        <f t="shared" si="9"/>
        <v>33269.285504380867</v>
      </c>
    </row>
    <row r="158" spans="2:7" x14ac:dyDescent="0.35">
      <c r="B158">
        <v>154</v>
      </c>
      <c r="C158">
        <f t="shared" si="10"/>
        <v>4.3435367530635105</v>
      </c>
      <c r="D158">
        <f t="shared" si="8"/>
        <v>42533.397375567445</v>
      </c>
      <c r="E158">
        <v>154</v>
      </c>
      <c r="F158">
        <f t="shared" si="11"/>
        <v>3.3949069912764265</v>
      </c>
      <c r="G158">
        <f t="shared" si="9"/>
        <v>33244.090316769791</v>
      </c>
    </row>
    <row r="159" spans="2:7" x14ac:dyDescent="0.35">
      <c r="B159">
        <v>155</v>
      </c>
      <c r="C159">
        <f t="shared" si="10"/>
        <v>4.3384479743964119</v>
      </c>
      <c r="D159">
        <f t="shared" si="8"/>
        <v>42483.566314496915</v>
      </c>
      <c r="E159">
        <v>155</v>
      </c>
      <c r="F159">
        <f t="shared" si="11"/>
        <v>3.3923290260381935</v>
      </c>
      <c r="G159">
        <f t="shared" si="9"/>
        <v>33218.8459994929</v>
      </c>
    </row>
    <row r="160" spans="2:7" x14ac:dyDescent="0.35">
      <c r="B160">
        <v>156</v>
      </c>
      <c r="C160">
        <f t="shared" si="10"/>
        <v>4.3333199765729784</v>
      </c>
      <c r="D160">
        <f t="shared" si="8"/>
        <v>42433.351206034597</v>
      </c>
      <c r="E160">
        <v>156</v>
      </c>
      <c r="F160">
        <f t="shared" si="11"/>
        <v>3.3897460663285703</v>
      </c>
      <c r="G160">
        <f t="shared" si="9"/>
        <v>33193.552774644049</v>
      </c>
    </row>
    <row r="161" spans="2:7" x14ac:dyDescent="0.35">
      <c r="B161">
        <v>157</v>
      </c>
      <c r="C161">
        <f t="shared" si="10"/>
        <v>4.3281527116429768</v>
      </c>
      <c r="D161">
        <f t="shared" si="8"/>
        <v>42382.751580635413</v>
      </c>
      <c r="E161">
        <v>157</v>
      </c>
      <c r="F161">
        <f t="shared" si="11"/>
        <v>3.3871581345805191</v>
      </c>
      <c r="G161">
        <f t="shared" si="9"/>
        <v>33168.210861894469</v>
      </c>
    </row>
    <row r="162" spans="2:7" x14ac:dyDescent="0.35">
      <c r="B162">
        <v>158</v>
      </c>
      <c r="C162">
        <f t="shared" si="10"/>
        <v>4.3229461319045051</v>
      </c>
      <c r="D162">
        <f t="shared" si="8"/>
        <v>42331.766971186022</v>
      </c>
      <c r="E162">
        <v>158</v>
      </c>
      <c r="F162">
        <f t="shared" si="11"/>
        <v>3.3845652529838581</v>
      </c>
      <c r="G162">
        <f t="shared" si="9"/>
        <v>33142.820478534464</v>
      </c>
    </row>
    <row r="163" spans="2:7" x14ac:dyDescent="0.35">
      <c r="B163">
        <v>159</v>
      </c>
      <c r="C163">
        <f t="shared" si="10"/>
        <v>4.3177001899011387</v>
      </c>
      <c r="D163">
        <f t="shared" si="8"/>
        <v>42280.396912976903</v>
      </c>
      <c r="E163">
        <v>159</v>
      </c>
      <c r="F163">
        <f t="shared" si="11"/>
        <v>3.3819674434894234</v>
      </c>
      <c r="G163">
        <f t="shared" si="9"/>
        <v>33117.381839514106</v>
      </c>
    </row>
    <row r="164" spans="2:7" x14ac:dyDescent="0.35">
      <c r="B164">
        <v>160</v>
      </c>
      <c r="C164">
        <f t="shared" si="10"/>
        <v>4.3124148384191274</v>
      </c>
      <c r="D164">
        <f t="shared" si="8"/>
        <v>42228.640943674836</v>
      </c>
      <c r="E164">
        <v>160</v>
      </c>
      <c r="F164">
        <f t="shared" si="11"/>
        <v>3.3793647278131296</v>
      </c>
      <c r="G164">
        <f t="shared" si="9"/>
        <v>33091.895157483079</v>
      </c>
    </row>
    <row r="165" spans="2:7" x14ac:dyDescent="0.35">
      <c r="B165">
        <v>161</v>
      </c>
      <c r="C165">
        <f t="shared" si="10"/>
        <v>4.3070900304846313</v>
      </c>
      <c r="D165">
        <f t="shared" si="8"/>
        <v>42176.498603295942</v>
      </c>
      <c r="E165">
        <v>161</v>
      </c>
      <c r="F165">
        <f t="shared" si="11"/>
        <v>3.3767571274399391</v>
      </c>
      <c r="G165">
        <f t="shared" si="9"/>
        <v>33066.360642829466</v>
      </c>
    </row>
    <row r="166" spans="2:7" x14ac:dyDescent="0.35">
      <c r="B166">
        <v>162</v>
      </c>
      <c r="C166">
        <f t="shared" si="10"/>
        <v>4.3017257193610261</v>
      </c>
      <c r="D166">
        <f t="shared" si="8"/>
        <v>42123.969434179198</v>
      </c>
      <c r="E166">
        <v>162</v>
      </c>
      <c r="F166">
        <f t="shared" si="11"/>
        <v>3.3741446636277383</v>
      </c>
      <c r="G166">
        <f t="shared" si="9"/>
        <v>33040.778503717775</v>
      </c>
    </row>
    <row r="167" spans="2:7" x14ac:dyDescent="0.35">
      <c r="B167">
        <v>163</v>
      </c>
      <c r="C167">
        <f t="shared" si="10"/>
        <v>4.2963218585462322</v>
      </c>
      <c r="D167">
        <f t="shared" si="8"/>
        <v>42071.052980960332</v>
      </c>
      <c r="E167">
        <v>163</v>
      </c>
      <c r="F167">
        <f t="shared" si="11"/>
        <v>3.3715273574111246</v>
      </c>
      <c r="G167">
        <f t="shared" si="9"/>
        <v>33015.14894612597</v>
      </c>
    </row>
    <row r="168" spans="2:7" x14ac:dyDescent="0.35">
      <c r="B168">
        <v>164</v>
      </c>
      <c r="C168">
        <f t="shared" si="10"/>
        <v>4.2908784017701063</v>
      </c>
      <c r="D168">
        <f t="shared" si="8"/>
        <v>42017.748790546291</v>
      </c>
      <c r="E168">
        <v>164</v>
      </c>
      <c r="F168">
        <f t="shared" si="11"/>
        <v>3.3689052296051116</v>
      </c>
      <c r="G168">
        <f t="shared" si="9"/>
        <v>32989.472173881783</v>
      </c>
    </row>
    <row r="169" spans="2:7" x14ac:dyDescent="0.35">
      <c r="B169">
        <v>165</v>
      </c>
      <c r="C169">
        <f t="shared" si="10"/>
        <v>4.2853953029918719</v>
      </c>
      <c r="D169">
        <f t="shared" si="8"/>
        <v>41964.056412090038</v>
      </c>
      <c r="E169">
        <v>165</v>
      </c>
      <c r="F169">
        <f t="shared" si="11"/>
        <v>3.3662783008087453</v>
      </c>
      <c r="G169">
        <f t="shared" si="9"/>
        <v>32963.748388698114</v>
      </c>
    </row>
    <row r="170" spans="2:7" x14ac:dyDescent="0.35">
      <c r="B170">
        <v>166</v>
      </c>
      <c r="C170">
        <f t="shared" si="10"/>
        <v>4.2798725163975888</v>
      </c>
      <c r="D170">
        <f t="shared" si="8"/>
        <v>41909.975396965805</v>
      </c>
      <c r="E170">
        <v>166</v>
      </c>
      <c r="F170">
        <f t="shared" si="11"/>
        <v>3.3636465914086409</v>
      </c>
      <c r="G170">
        <f t="shared" si="9"/>
        <v>32937.977790207675</v>
      </c>
    </row>
    <row r="171" spans="2:7" x14ac:dyDescent="0.35">
      <c r="B171">
        <v>167</v>
      </c>
      <c r="C171">
        <f t="shared" si="10"/>
        <v>4.2743099963976814</v>
      </c>
      <c r="D171">
        <f t="shared" si="8"/>
        <v>41855.505298744865</v>
      </c>
      <c r="E171">
        <v>167</v>
      </c>
      <c r="F171">
        <f t="shared" si="11"/>
        <v>3.3610101215824431</v>
      </c>
      <c r="G171">
        <f t="shared" si="9"/>
        <v>32912.160575996866</v>
      </c>
    </row>
    <row r="172" spans="2:7" x14ac:dyDescent="0.35">
      <c r="B172">
        <v>168</v>
      </c>
      <c r="C172">
        <f t="shared" si="10"/>
        <v>4.2687076976244871</v>
      </c>
      <c r="D172">
        <f t="shared" si="8"/>
        <v>41800.645673171566</v>
      </c>
      <c r="E172">
        <v>168</v>
      </c>
      <c r="F172">
        <f t="shared" si="11"/>
        <v>3.3583689113022066</v>
      </c>
      <c r="G172">
        <f t="shared" si="9"/>
        <v>32886.296941638873</v>
      </c>
    </row>
    <row r="173" spans="2:7" x14ac:dyDescent="0.35">
      <c r="B173">
        <v>169</v>
      </c>
      <c r="C173">
        <f t="shared" si="10"/>
        <v>4.2630655749298594</v>
      </c>
      <c r="D173">
        <f t="shared" si="8"/>
        <v>41745.396078139813</v>
      </c>
      <c r="E173">
        <v>169</v>
      </c>
      <c r="F173">
        <f t="shared" si="11"/>
        <v>3.355722980337704</v>
      </c>
      <c r="G173">
        <f t="shared" si="9"/>
        <v>32860.387080726076</v>
      </c>
    </row>
    <row r="174" spans="2:7" x14ac:dyDescent="0.35">
      <c r="B174">
        <v>170</v>
      </c>
      <c r="C174">
        <f t="shared" si="10"/>
        <v>4.2573835833828166</v>
      </c>
      <c r="D174">
        <f t="shared" si="8"/>
        <v>41689.756073670062</v>
      </c>
      <c r="E174">
        <v>170</v>
      </c>
      <c r="F174">
        <f t="shared" si="11"/>
        <v>3.3530723482596594</v>
      </c>
      <c r="G174">
        <f t="shared" si="9"/>
        <v>32834.431184901696</v>
      </c>
    </row>
    <row r="175" spans="2:7" x14ac:dyDescent="0.35">
      <c r="B175">
        <v>171</v>
      </c>
      <c r="C175">
        <f t="shared" si="10"/>
        <v>4.2516616782672108</v>
      </c>
      <c r="D175">
        <f t="shared" si="8"/>
        <v>41633.725221886496</v>
      </c>
      <c r="E175">
        <v>171</v>
      </c>
      <c r="F175">
        <f t="shared" si="11"/>
        <v>3.3504170344429141</v>
      </c>
      <c r="G175">
        <f t="shared" si="9"/>
        <v>32808.429443890796</v>
      </c>
    </row>
    <row r="176" spans="2:7" x14ac:dyDescent="0.35">
      <c r="B176">
        <v>172</v>
      </c>
      <c r="C176">
        <f t="shared" si="10"/>
        <v>4.2458998150794542</v>
      </c>
      <c r="D176">
        <f t="shared" si="8"/>
        <v>41577.303086994776</v>
      </c>
      <c r="E176">
        <v>172</v>
      </c>
      <c r="F176">
        <f t="shared" si="11"/>
        <v>3.3477570580695208</v>
      </c>
      <c r="G176">
        <f t="shared" si="9"/>
        <v>32782.382045530612</v>
      </c>
    </row>
    <row r="177" spans="2:7" x14ac:dyDescent="0.35">
      <c r="B177">
        <v>173</v>
      </c>
      <c r="C177">
        <f t="shared" si="10"/>
        <v>4.2400979495262661</v>
      </c>
      <c r="D177">
        <f t="shared" si="8"/>
        <v>41520.489235259942</v>
      </c>
      <c r="E177">
        <v>173</v>
      </c>
      <c r="F177">
        <f t="shared" si="11"/>
        <v>3.3450924381317737</v>
      </c>
      <c r="G177">
        <f t="shared" si="9"/>
        <v>32756.289175800172</v>
      </c>
    </row>
    <row r="178" spans="2:7" x14ac:dyDescent="0.35">
      <c r="B178">
        <v>174</v>
      </c>
      <c r="C178">
        <f t="shared" si="10"/>
        <v>4.2342560375224751</v>
      </c>
      <c r="D178">
        <f t="shared" si="8"/>
        <v>41463.28323498492</v>
      </c>
      <c r="E178">
        <v>174</v>
      </c>
      <c r="F178">
        <f t="shared" si="11"/>
        <v>3.3424231934351725</v>
      </c>
      <c r="G178">
        <f t="shared" si="9"/>
        <v>32730.151018849367</v>
      </c>
    </row>
    <row r="179" spans="2:7" x14ac:dyDescent="0.35">
      <c r="B179">
        <v>175</v>
      </c>
      <c r="C179">
        <f t="shared" si="10"/>
        <v>4.2283740351888346</v>
      </c>
      <c r="D179">
        <f t="shared" si="8"/>
        <v>41405.684656489109</v>
      </c>
      <c r="E179">
        <v>175</v>
      </c>
      <c r="F179">
        <f t="shared" si="11"/>
        <v>3.3397493426013223</v>
      </c>
      <c r="G179">
        <f t="shared" si="9"/>
        <v>32703.96775702732</v>
      </c>
    </row>
    <row r="180" spans="2:7" x14ac:dyDescent="0.35">
      <c r="B180">
        <v>176</v>
      </c>
      <c r="C180">
        <f t="shared" si="10"/>
        <v>4.2224518988499016</v>
      </c>
      <c r="D180">
        <f t="shared" si="8"/>
        <v>41347.693072087648</v>
      </c>
      <c r="E180">
        <v>176</v>
      </c>
      <c r="F180">
        <f t="shared" si="11"/>
        <v>3.3370709040707758</v>
      </c>
      <c r="G180">
        <f t="shared" si="9"/>
        <v>32677.739570910231</v>
      </c>
    </row>
    <row r="181" spans="2:7" x14ac:dyDescent="0.35">
      <c r="B181">
        <v>177</v>
      </c>
      <c r="C181">
        <f t="shared" si="10"/>
        <v>4.2164895850319146</v>
      </c>
      <c r="D181">
        <f t="shared" si="8"/>
        <v>41289.308056070593</v>
      </c>
      <c r="E181">
        <v>177</v>
      </c>
      <c r="F181">
        <f t="shared" si="11"/>
        <v>3.3343878961058104</v>
      </c>
      <c r="G181">
        <f t="shared" si="9"/>
        <v>32651.46663932857</v>
      </c>
    </row>
    <row r="182" spans="2:7" x14ac:dyDescent="0.35">
      <c r="B182">
        <v>178</v>
      </c>
      <c r="C182">
        <f t="shared" si="10"/>
        <v>4.2104870504607401</v>
      </c>
      <c r="D182">
        <f t="shared" si="8"/>
        <v>41230.529184682826</v>
      </c>
      <c r="E182">
        <v>178</v>
      </c>
      <c r="F182">
        <f t="shared" si="11"/>
        <v>3.3317003367931521</v>
      </c>
      <c r="G182">
        <f t="shared" si="9"/>
        <v>32625.149139393732</v>
      </c>
    </row>
    <row r="183" spans="2:7" x14ac:dyDescent="0.35">
      <c r="B183">
        <v>179</v>
      </c>
      <c r="C183">
        <f t="shared" si="10"/>
        <v>4.2044442520598277</v>
      </c>
      <c r="D183">
        <f t="shared" si="8"/>
        <v>41171.356036104044</v>
      </c>
      <c r="E183">
        <v>179</v>
      </c>
      <c r="F183">
        <f t="shared" si="11"/>
        <v>3.3290082440466406</v>
      </c>
      <c r="G183">
        <f t="shared" si="9"/>
        <v>32598.787246524174</v>
      </c>
    </row>
    <row r="184" spans="2:7" x14ac:dyDescent="0.35">
      <c r="B184">
        <v>180</v>
      </c>
      <c r="C184">
        <f t="shared" si="10"/>
        <v>4.1983611469482076</v>
      </c>
      <c r="D184">
        <f t="shared" si="8"/>
        <v>41111.788190429113</v>
      </c>
      <c r="E184">
        <v>180</v>
      </c>
      <c r="F184">
        <f t="shared" si="11"/>
        <v>3.3263116356098372</v>
      </c>
      <c r="G184">
        <f t="shared" si="9"/>
        <v>32572.381134470907</v>
      </c>
    </row>
    <row r="185" spans="2:7" x14ac:dyDescent="0.35">
      <c r="B185">
        <v>181</v>
      </c>
      <c r="C185">
        <f t="shared" si="10"/>
        <v>4.1922376924385185</v>
      </c>
      <c r="D185">
        <f t="shared" si="8"/>
        <v>41051.825229648792</v>
      </c>
      <c r="E185">
        <v>181</v>
      </c>
      <c r="F185">
        <f t="shared" si="11"/>
        <v>3.3236105290585836</v>
      </c>
      <c r="G185">
        <f t="shared" si="9"/>
        <v>32545.930975342591</v>
      </c>
    </row>
    <row r="186" spans="2:7" x14ac:dyDescent="0.35">
      <c r="B186">
        <v>182</v>
      </c>
      <c r="C186">
        <f t="shared" si="10"/>
        <v>4.1860738460350628</v>
      </c>
      <c r="D186">
        <f t="shared" si="8"/>
        <v>40991.466737630682</v>
      </c>
      <c r="E186">
        <v>182</v>
      </c>
      <c r="F186">
        <f t="shared" si="11"/>
        <v>3.3209049418035059</v>
      </c>
      <c r="G186">
        <f t="shared" si="9"/>
        <v>32519.436939630032</v>
      </c>
    </row>
    <row r="187" spans="2:7" x14ac:dyDescent="0.35">
      <c r="B187">
        <v>183</v>
      </c>
      <c r="C187">
        <f t="shared" si="10"/>
        <v>4.1798695654318934</v>
      </c>
      <c r="D187">
        <f t="shared" si="8"/>
        <v>40930.71230010048</v>
      </c>
      <c r="E187">
        <v>183</v>
      </c>
      <c r="F187">
        <f t="shared" si="11"/>
        <v>3.3181948910924643</v>
      </c>
      <c r="G187">
        <f t="shared" si="9"/>
        <v>32492.899196230166</v>
      </c>
    </row>
    <row r="188" spans="2:7" x14ac:dyDescent="0.35">
      <c r="B188">
        <v>184</v>
      </c>
      <c r="C188">
        <f t="shared" si="10"/>
        <v>4.1736248085109366</v>
      </c>
      <c r="D188">
        <f t="shared" si="8"/>
        <v>40869.561504623613</v>
      </c>
      <c r="E188">
        <v>184</v>
      </c>
      <c r="F188">
        <f t="shared" si="11"/>
        <v>3.3154803940129618</v>
      </c>
      <c r="G188">
        <f t="shared" si="9"/>
        <v>32466.317912469676</v>
      </c>
    </row>
    <row r="189" spans="2:7" x14ac:dyDescent="0.35">
      <c r="B189">
        <v>185</v>
      </c>
      <c r="C189">
        <f t="shared" si="10"/>
        <v>4.1673395333401313</v>
      </c>
      <c r="D189">
        <f t="shared" si="8"/>
        <v>40808.013940586978</v>
      </c>
      <c r="E189">
        <v>185</v>
      </c>
      <c r="F189">
        <f t="shared" si="11"/>
        <v>3.3127614674944943</v>
      </c>
      <c r="G189">
        <f t="shared" si="9"/>
        <v>32439.693254127975</v>
      </c>
    </row>
    <row r="190" spans="2:7" x14ac:dyDescent="0.35">
      <c r="B190">
        <v>186</v>
      </c>
      <c r="C190">
        <f t="shared" si="10"/>
        <v>4.1610136981716037</v>
      </c>
      <c r="D190">
        <f t="shared" si="8"/>
        <v>40746.069199181125</v>
      </c>
      <c r="E190">
        <v>186</v>
      </c>
      <c r="F190">
        <f t="shared" si="11"/>
        <v>3.3100381283108615</v>
      </c>
      <c r="G190">
        <f t="shared" si="9"/>
        <v>32413.025385459841</v>
      </c>
    </row>
    <row r="191" spans="2:7" x14ac:dyDescent="0.35">
      <c r="B191">
        <v>187</v>
      </c>
      <c r="C191">
        <f t="shared" si="10"/>
        <v>4.1546472614398775</v>
      </c>
      <c r="D191">
        <f t="shared" si="8"/>
        <v>40683.726873382693</v>
      </c>
      <c r="E191">
        <v>187</v>
      </c>
      <c r="F191">
        <f t="shared" si="11"/>
        <v>3.307310393082429</v>
      </c>
      <c r="G191">
        <f t="shared" si="9"/>
        <v>32386.314469217581</v>
      </c>
    </row>
    <row r="192" spans="2:7" x14ac:dyDescent="0.35">
      <c r="B192">
        <v>188</v>
      </c>
      <c r="C192">
        <f t="shared" si="10"/>
        <v>4.1482401817600909</v>
      </c>
      <c r="D192">
        <f t="shared" si="8"/>
        <v>40620.98655793698</v>
      </c>
      <c r="E192">
        <v>188</v>
      </c>
      <c r="F192">
        <f t="shared" si="11"/>
        <v>3.3045782782783437</v>
      </c>
      <c r="G192">
        <f t="shared" si="9"/>
        <v>32359.560666672718</v>
      </c>
    </row>
    <row r="193" spans="2:7" x14ac:dyDescent="0.35">
      <c r="B193">
        <v>189</v>
      </c>
      <c r="C193">
        <f t="shared" si="10"/>
        <v>4.1417924179262595</v>
      </c>
      <c r="D193">
        <f t="shared" si="8"/>
        <v>40557.847849340869</v>
      </c>
      <c r="E193">
        <v>189</v>
      </c>
      <c r="F193">
        <f t="shared" si="11"/>
        <v>3.3018418002187078</v>
      </c>
      <c r="G193">
        <f t="shared" si="9"/>
        <v>32332.764137637263</v>
      </c>
    </row>
    <row r="194" spans="2:7" x14ac:dyDescent="0.35">
      <c r="B194">
        <v>190</v>
      </c>
      <c r="C194">
        <f t="shared" si="10"/>
        <v>4.1353039289095577</v>
      </c>
      <c r="D194">
        <f t="shared" si="8"/>
        <v>40494.310345826074</v>
      </c>
      <c r="E194">
        <v>190</v>
      </c>
      <c r="F194">
        <f t="shared" si="11"/>
        <v>3.2991009750767115</v>
      </c>
      <c r="G194">
        <f t="shared" si="9"/>
        <v>32305.925040484639</v>
      </c>
    </row>
    <row r="195" spans="2:7" x14ac:dyDescent="0.35">
      <c r="B195">
        <v>191</v>
      </c>
      <c r="C195">
        <f t="shared" si="10"/>
        <v>4.128774673856622</v>
      </c>
      <c r="D195">
        <f t="shared" si="8"/>
        <v>40430.373647342509</v>
      </c>
      <c r="E195">
        <v>191</v>
      </c>
      <c r="F195">
        <f t="shared" si="11"/>
        <v>3.2963558188807203</v>
      </c>
      <c r="G195">
        <f t="shared" si="9"/>
        <v>32279.043532170075</v>
      </c>
    </row>
    <row r="196" spans="2:7" x14ac:dyDescent="0.35">
      <c r="B196">
        <v>192</v>
      </c>
      <c r="C196">
        <f t="shared" si="10"/>
        <v>4.1222046120878852</v>
      </c>
      <c r="D196">
        <f t="shared" si="8"/>
        <v>40366.037355541906</v>
      </c>
      <c r="E196">
        <v>192</v>
      </c>
      <c r="F196">
        <f t="shared" si="11"/>
        <v>3.2936063475163246</v>
      </c>
      <c r="G196">
        <f t="shared" si="9"/>
        <v>32252.119768250705</v>
      </c>
    </row>
    <row r="197" spans="2:7" x14ac:dyDescent="0.35">
      <c r="B197">
        <v>193</v>
      </c>
      <c r="C197">
        <f t="shared" si="10"/>
        <v>4.115593703095934</v>
      </c>
      <c r="D197">
        <f t="shared" ref="D197:D260" si="12">C197*998.2*9.81</f>
        <v>40301.301073761846</v>
      </c>
      <c r="E197">
        <v>193</v>
      </c>
      <c r="F197">
        <f t="shared" si="11"/>
        <v>3.2908525767283496</v>
      </c>
      <c r="G197">
        <f t="shared" ref="G197:G260" si="13">F197*998.2*9.81</f>
        <v>32225.153902905244</v>
      </c>
    </row>
    <row r="198" spans="2:7" x14ac:dyDescent="0.35">
      <c r="B198">
        <v>194</v>
      </c>
      <c r="C198">
        <f t="shared" ref="C198:C261" si="14">4.7-(0.00000577224*B198^2.19)</f>
        <v>4.1089419065438886</v>
      </c>
      <c r="D198">
        <f t="shared" si="12"/>
        <v>40236.164407009797</v>
      </c>
      <c r="E198">
        <v>194</v>
      </c>
      <c r="F198">
        <f t="shared" ref="F198:F261" si="15">3.7-(0.000437175*E198^1.3)</f>
        <v>3.288094522122825</v>
      </c>
      <c r="G198">
        <f t="shared" si="13"/>
        <v>32198.146088953275</v>
      </c>
    </row>
    <row r="199" spans="2:7" x14ac:dyDescent="0.35">
      <c r="B199">
        <v>195</v>
      </c>
      <c r="C199">
        <f t="shared" si="14"/>
        <v>4.1022491822638045</v>
      </c>
      <c r="D199">
        <f t="shared" si="12"/>
        <v>40170.626961947513</v>
      </c>
      <c r="E199">
        <v>195</v>
      </c>
      <c r="F199">
        <f t="shared" si="15"/>
        <v>3.2853321991689208</v>
      </c>
      <c r="G199">
        <f t="shared" si="13"/>
        <v>32171.096477874191</v>
      </c>
    </row>
    <row r="200" spans="2:7" x14ac:dyDescent="0.35">
      <c r="B200">
        <v>196</v>
      </c>
      <c r="C200">
        <f t="shared" si="14"/>
        <v>4.095515490255103</v>
      </c>
      <c r="D200">
        <f t="shared" si="12"/>
        <v>40104.688346875635</v>
      </c>
      <c r="E200">
        <v>196</v>
      </c>
      <c r="F200">
        <f t="shared" si="15"/>
        <v>3.2825656232008389</v>
      </c>
      <c r="G200">
        <f t="shared" si="13"/>
        <v>32144.005219825751</v>
      </c>
    </row>
    <row r="201" spans="2:7" x14ac:dyDescent="0.35">
      <c r="B201">
        <v>197</v>
      </c>
      <c r="C201">
        <f t="shared" si="14"/>
        <v>4.0887407906830182</v>
      </c>
      <c r="D201">
        <f t="shared" si="12"/>
        <v>40038.348171718535</v>
      </c>
      <c r="E201">
        <v>197</v>
      </c>
      <c r="F201">
        <f t="shared" si="15"/>
        <v>3.2797948094196787</v>
      </c>
      <c r="G201">
        <f t="shared" si="13"/>
        <v>32116.872463662319</v>
      </c>
    </row>
    <row r="202" spans="2:7" x14ac:dyDescent="0.35">
      <c r="B202">
        <v>198</v>
      </c>
      <c r="C202">
        <f t="shared" si="14"/>
        <v>4.0819250438770709</v>
      </c>
      <c r="D202">
        <f t="shared" si="12"/>
        <v>39971.606048009286</v>
      </c>
      <c r="E202">
        <v>198</v>
      </c>
      <c r="F202">
        <f t="shared" si="15"/>
        <v>3.2770197728952613</v>
      </c>
      <c r="G202">
        <f t="shared" si="13"/>
        <v>32089.698356952733</v>
      </c>
    </row>
    <row r="203" spans="2:7" x14ac:dyDescent="0.35">
      <c r="B203">
        <v>199</v>
      </c>
      <c r="C203">
        <f t="shared" si="14"/>
        <v>4.0750682103295617</v>
      </c>
      <c r="D203">
        <f t="shared" si="12"/>
        <v>39904.461588875005</v>
      </c>
      <c r="E203">
        <v>199</v>
      </c>
      <c r="F203">
        <f t="shared" si="15"/>
        <v>3.274240528567919</v>
      </c>
      <c r="G203">
        <f t="shared" si="13"/>
        <v>32062.483045997837</v>
      </c>
    </row>
    <row r="204" spans="2:7" x14ac:dyDescent="0.35">
      <c r="B204">
        <v>200</v>
      </c>
      <c r="C204">
        <f t="shared" si="14"/>
        <v>4.0681702506940853</v>
      </c>
      <c r="D204">
        <f t="shared" si="12"/>
        <v>39836.914409022225</v>
      </c>
      <c r="E204">
        <v>200</v>
      </c>
      <c r="F204">
        <f t="shared" si="15"/>
        <v>3.271457091250257</v>
      </c>
      <c r="G204">
        <f t="shared" si="13"/>
        <v>32035.226675847727</v>
      </c>
    </row>
    <row r="205" spans="2:7" x14ac:dyDescent="0.35">
      <c r="B205">
        <v>201</v>
      </c>
      <c r="C205">
        <f t="shared" si="14"/>
        <v>4.0612311257840634</v>
      </c>
      <c r="D205">
        <f t="shared" si="12"/>
        <v>39768.964124722574</v>
      </c>
      <c r="E205">
        <v>201</v>
      </c>
      <c r="F205">
        <f t="shared" si="15"/>
        <v>3.2686694756288763</v>
      </c>
      <c r="G205">
        <f t="shared" si="13"/>
        <v>32007.929390318626</v>
      </c>
    </row>
    <row r="206" spans="2:7" x14ac:dyDescent="0.35">
      <c r="B206">
        <v>202</v>
      </c>
      <c r="C206">
        <f t="shared" si="14"/>
        <v>4.0542507965713108</v>
      </c>
      <c r="D206">
        <f t="shared" si="12"/>
        <v>39700.610353798707</v>
      </c>
      <c r="E206">
        <v>202</v>
      </c>
      <c r="F206">
        <f t="shared" si="15"/>
        <v>3.2658776962660676</v>
      </c>
      <c r="G206">
        <f t="shared" si="13"/>
        <v>31980.591332009459</v>
      </c>
    </row>
    <row r="207" spans="2:7" x14ac:dyDescent="0.35">
      <c r="B207">
        <v>203</v>
      </c>
      <c r="C207">
        <f t="shared" si="14"/>
        <v>4.047229224184604</v>
      </c>
      <c r="D207">
        <f t="shared" si="12"/>
        <v>39631.852715610315</v>
      </c>
      <c r="E207">
        <v>203</v>
      </c>
      <c r="F207">
        <f t="shared" si="15"/>
        <v>3.2630817676014763</v>
      </c>
      <c r="G207">
        <f t="shared" si="13"/>
        <v>31953.212642318176</v>
      </c>
    </row>
    <row r="208" spans="2:7" x14ac:dyDescent="0.35">
      <c r="B208">
        <v>204</v>
      </c>
      <c r="C208">
        <f t="shared" si="14"/>
        <v>4.0401663699082748</v>
      </c>
      <c r="D208">
        <f t="shared" si="12"/>
        <v>39562.690831040338</v>
      </c>
      <c r="E208">
        <v>204</v>
      </c>
      <c r="F208">
        <f t="shared" si="15"/>
        <v>3.260281703953734</v>
      </c>
      <c r="G208">
        <f t="shared" si="13"/>
        <v>31925.793461457717</v>
      </c>
    </row>
    <row r="209" spans="2:7" x14ac:dyDescent="0.35">
      <c r="B209">
        <v>205</v>
      </c>
      <c r="C209">
        <f t="shared" si="14"/>
        <v>4.0330621951808325</v>
      </c>
      <c r="D209">
        <f t="shared" si="12"/>
        <v>39493.124322481468</v>
      </c>
      <c r="E209">
        <v>205</v>
      </c>
      <c r="F209">
        <f t="shared" si="15"/>
        <v>3.2574775195220593</v>
      </c>
      <c r="G209">
        <f t="shared" si="13"/>
        <v>31898.333928471686</v>
      </c>
    </row>
    <row r="210" spans="2:7" x14ac:dyDescent="0.35">
      <c r="B210">
        <v>206</v>
      </c>
      <c r="C210">
        <f t="shared" si="14"/>
        <v>4.0259166615936026</v>
      </c>
      <c r="D210">
        <f t="shared" si="12"/>
        <v>39423.152813822824</v>
      </c>
      <c r="E210">
        <v>206</v>
      </c>
      <c r="F210">
        <f t="shared" si="15"/>
        <v>3.254669228387836</v>
      </c>
      <c r="G210">
        <f t="shared" si="13"/>
        <v>31870.8341812498</v>
      </c>
    </row>
    <row r="211" spans="2:7" x14ac:dyDescent="0.35">
      <c r="B211">
        <v>207</v>
      </c>
      <c r="C211">
        <f t="shared" si="14"/>
        <v>4.0187297308893646</v>
      </c>
      <c r="D211">
        <f t="shared" si="12"/>
        <v>39352.775930436626</v>
      </c>
      <c r="E211">
        <v>207</v>
      </c>
      <c r="F211">
        <f t="shared" si="15"/>
        <v>3.251856844516154</v>
      </c>
      <c r="G211">
        <f t="shared" si="13"/>
        <v>31843.294356543011</v>
      </c>
    </row>
    <row r="212" spans="2:7" x14ac:dyDescent="0.35">
      <c r="B212">
        <v>208</v>
      </c>
      <c r="C212">
        <f t="shared" si="14"/>
        <v>4.0115013649610383</v>
      </c>
      <c r="D212">
        <f t="shared" si="12"/>
        <v>39281.993299165304</v>
      </c>
      <c r="E212">
        <v>208</v>
      </c>
      <c r="F212">
        <f t="shared" si="15"/>
        <v>3.2490403817573297</v>
      </c>
      <c r="G212">
        <f t="shared" si="13"/>
        <v>31815.714589978335</v>
      </c>
    </row>
    <row r="213" spans="2:7" x14ac:dyDescent="0.35">
      <c r="B213">
        <v>209</v>
      </c>
      <c r="C213">
        <f t="shared" si="14"/>
        <v>4.0042315258503702</v>
      </c>
      <c r="D213">
        <f t="shared" si="12"/>
        <v>39210.804548308668</v>
      </c>
      <c r="E213">
        <v>209</v>
      </c>
      <c r="F213">
        <f t="shared" si="15"/>
        <v>3.2462198538483986</v>
      </c>
      <c r="G213">
        <f t="shared" si="13"/>
        <v>31788.095016073537</v>
      </c>
    </row>
    <row r="214" spans="2:7" x14ac:dyDescent="0.35">
      <c r="B214">
        <v>210</v>
      </c>
      <c r="C214">
        <f t="shared" si="14"/>
        <v>3.996920175746637</v>
      </c>
      <c r="D214">
        <f t="shared" si="12"/>
        <v>39139.209307611178</v>
      </c>
      <c r="E214">
        <v>210</v>
      </c>
      <c r="F214">
        <f t="shared" si="15"/>
        <v>3.243395274414576</v>
      </c>
      <c r="G214">
        <f t="shared" si="13"/>
        <v>31760.43576825138</v>
      </c>
    </row>
    <row r="215" spans="2:7" x14ac:dyDescent="0.35">
      <c r="B215">
        <v>211</v>
      </c>
      <c r="C215">
        <f t="shared" si="14"/>
        <v>3.9895672769853707</v>
      </c>
      <c r="D215">
        <f t="shared" si="12"/>
        <v>39067.207208249485</v>
      </c>
      <c r="E215">
        <v>211</v>
      </c>
      <c r="F215">
        <f t="shared" si="15"/>
        <v>3.2405666569706986</v>
      </c>
      <c r="G215">
        <f t="shared" si="13"/>
        <v>31732.736978853765</v>
      </c>
    </row>
    <row r="216" spans="2:7" x14ac:dyDescent="0.35">
      <c r="B216">
        <v>212</v>
      </c>
      <c r="C216">
        <f t="shared" si="14"/>
        <v>3.9821727920471082</v>
      </c>
      <c r="D216">
        <f t="shared" si="12"/>
        <v>38994.797882820167</v>
      </c>
      <c r="E216">
        <v>212</v>
      </c>
      <c r="F216">
        <f t="shared" si="15"/>
        <v>3.2377340149226375</v>
      </c>
      <c r="G216">
        <f t="shared" si="13"/>
        <v>31704.998779155572</v>
      </c>
    </row>
    <row r="217" spans="2:7" x14ac:dyDescent="0.35">
      <c r="B217">
        <v>213</v>
      </c>
      <c r="C217">
        <f t="shared" si="14"/>
        <v>3.9747366835561393</v>
      </c>
      <c r="D217">
        <f t="shared" si="12"/>
        <v>38921.980965327493</v>
      </c>
      <c r="E217">
        <v>213</v>
      </c>
      <c r="F217">
        <f t="shared" si="15"/>
        <v>3.234897361568684</v>
      </c>
      <c r="G217">
        <f t="shared" si="13"/>
        <v>31677.221299378212</v>
      </c>
    </row>
    <row r="218" spans="2:7" x14ac:dyDescent="0.35">
      <c r="B218">
        <v>214</v>
      </c>
      <c r="C218">
        <f t="shared" si="14"/>
        <v>3.9672589142792893</v>
      </c>
      <c r="D218">
        <f t="shared" si="12"/>
        <v>38848.75609117149</v>
      </c>
      <c r="E218">
        <v>214</v>
      </c>
      <c r="F218">
        <f t="shared" si="15"/>
        <v>3.2320567101009212</v>
      </c>
      <c r="G218">
        <f t="shared" si="13"/>
        <v>31649.404668703079</v>
      </c>
    </row>
    <row r="219" spans="2:7" x14ac:dyDescent="0.35">
      <c r="B219">
        <v>215</v>
      </c>
      <c r="C219">
        <f t="shared" si="14"/>
        <v>3.9597394471247038</v>
      </c>
      <c r="D219">
        <f t="shared" si="12"/>
        <v>38775.122897136018</v>
      </c>
      <c r="E219">
        <v>215</v>
      </c>
      <c r="F219">
        <f t="shared" si="15"/>
        <v>3.2292120736065564</v>
      </c>
      <c r="G219">
        <f t="shared" si="13"/>
        <v>31621.549015284574</v>
      </c>
    </row>
    <row r="220" spans="2:7" x14ac:dyDescent="0.35">
      <c r="B220">
        <v>216</v>
      </c>
      <c r="C220">
        <f t="shared" si="14"/>
        <v>3.952178245140662</v>
      </c>
      <c r="D220">
        <f t="shared" si="12"/>
        <v>38701.081021377206</v>
      </c>
      <c r="E220">
        <v>216</v>
      </c>
      <c r="F220">
        <f t="shared" si="15"/>
        <v>3.226363465069245</v>
      </c>
      <c r="G220">
        <f t="shared" si="13"/>
        <v>31593.654466263106</v>
      </c>
    </row>
    <row r="221" spans="2:7" x14ac:dyDescent="0.35">
      <c r="B221">
        <v>217</v>
      </c>
      <c r="C221">
        <f t="shared" si="14"/>
        <v>3.9445752715143967</v>
      </c>
      <c r="D221">
        <f t="shared" si="12"/>
        <v>38626.63010341183</v>
      </c>
      <c r="E221">
        <v>217</v>
      </c>
      <c r="F221">
        <f t="shared" si="15"/>
        <v>3.2235108973703848</v>
      </c>
      <c r="G221">
        <f t="shared" si="13"/>
        <v>31565.721147777713</v>
      </c>
    </row>
    <row r="222" spans="2:7" x14ac:dyDescent="0.35">
      <c r="B222">
        <v>218</v>
      </c>
      <c r="C222">
        <f t="shared" si="14"/>
        <v>3.9369304895709312</v>
      </c>
      <c r="D222">
        <f t="shared" si="12"/>
        <v>38551.769784105993</v>
      </c>
      <c r="E222">
        <v>218</v>
      </c>
      <c r="F222">
        <f t="shared" si="15"/>
        <v>3.2206543832903876</v>
      </c>
      <c r="G222">
        <f t="shared" si="13"/>
        <v>31537.749184978562</v>
      </c>
    </row>
    <row r="223" spans="2:7" x14ac:dyDescent="0.35">
      <c r="B223">
        <v>219</v>
      </c>
      <c r="C223">
        <f t="shared" si="14"/>
        <v>3.9292438627719282</v>
      </c>
      <c r="D223">
        <f t="shared" si="12"/>
        <v>38476.499705663795</v>
      </c>
      <c r="E223">
        <v>219</v>
      </c>
      <c r="F223">
        <f t="shared" si="15"/>
        <v>3.2177939355099303</v>
      </c>
      <c r="G223">
        <f t="shared" si="13"/>
        <v>31509.738702039187</v>
      </c>
    </row>
    <row r="224" spans="2:7" x14ac:dyDescent="0.35">
      <c r="B224">
        <v>220</v>
      </c>
      <c r="C224">
        <f t="shared" si="14"/>
        <v>3.9215153547145665</v>
      </c>
      <c r="D224">
        <f t="shared" si="12"/>
        <v>38400.819511616355</v>
      </c>
      <c r="E224">
        <v>220</v>
      </c>
      <c r="F224">
        <f t="shared" si="15"/>
        <v>3.2149295666111901</v>
      </c>
      <c r="G224">
        <f t="shared" si="13"/>
        <v>31481.689822168559</v>
      </c>
    </row>
    <row r="225" spans="2:7" x14ac:dyDescent="0.35">
      <c r="B225">
        <v>221</v>
      </c>
      <c r="C225">
        <f t="shared" si="14"/>
        <v>3.9137449291304209</v>
      </c>
      <c r="D225">
        <f t="shared" si="12"/>
        <v>38324.728846810845</v>
      </c>
      <c r="E225">
        <v>221</v>
      </c>
      <c r="F225">
        <f t="shared" si="15"/>
        <v>3.212061289079049</v>
      </c>
      <c r="G225">
        <f t="shared" si="13"/>
        <v>31453.602667622916</v>
      </c>
    </row>
    <row r="226" spans="2:7" x14ac:dyDescent="0.35">
      <c r="B226">
        <v>222</v>
      </c>
      <c r="C226">
        <f t="shared" si="14"/>
        <v>3.9059325498843478</v>
      </c>
      <c r="D226">
        <f t="shared" si="12"/>
        <v>38248.227357399599</v>
      </c>
      <c r="E226">
        <v>222</v>
      </c>
      <c r="F226">
        <f t="shared" si="15"/>
        <v>3.209189115302284</v>
      </c>
      <c r="G226">
        <f t="shared" si="13"/>
        <v>31425.477359717399</v>
      </c>
    </row>
    <row r="227" spans="2:7" x14ac:dyDescent="0.35">
      <c r="B227">
        <v>223</v>
      </c>
      <c r="C227">
        <f t="shared" si="14"/>
        <v>3.8980781809734086</v>
      </c>
      <c r="D227">
        <f t="shared" si="12"/>
        <v>38171.314690829517</v>
      </c>
      <c r="E227">
        <v>223</v>
      </c>
      <c r="F227">
        <f t="shared" si="15"/>
        <v>3.2063130575747403</v>
      </c>
      <c r="G227">
        <f t="shared" si="13"/>
        <v>31397.314018837547</v>
      </c>
    </row>
    <row r="228" spans="2:7" x14ac:dyDescent="0.35">
      <c r="B228">
        <v>224</v>
      </c>
      <c r="C228">
        <f t="shared" si="14"/>
        <v>3.8901817865257899</v>
      </c>
      <c r="D228">
        <f t="shared" si="12"/>
        <v>38093.990495831531</v>
      </c>
      <c r="E228">
        <v>224</v>
      </c>
      <c r="F228">
        <f t="shared" si="15"/>
        <v>3.2034331280964778</v>
      </c>
      <c r="G228">
        <f t="shared" si="13"/>
        <v>31369.112764450521</v>
      </c>
    </row>
    <row r="229" spans="2:7" x14ac:dyDescent="0.35">
      <c r="B229">
        <v>225</v>
      </c>
      <c r="C229">
        <f t="shared" si="14"/>
        <v>3.8822433307997368</v>
      </c>
      <c r="D229">
        <f t="shared" si="12"/>
        <v>38016.254422410158</v>
      </c>
      <c r="E229">
        <v>225</v>
      </c>
      <c r="F229">
        <f t="shared" si="15"/>
        <v>3.2005493389749038</v>
      </c>
      <c r="G229">
        <f t="shared" si="13"/>
        <v>31340.873715116191</v>
      </c>
    </row>
    <row r="230" spans="2:7" x14ac:dyDescent="0.35">
      <c r="B230">
        <v>226</v>
      </c>
      <c r="C230">
        <f t="shared" si="14"/>
        <v>3.8742627781825076</v>
      </c>
      <c r="D230">
        <f t="shared" si="12"/>
        <v>37938.106121833254</v>
      </c>
      <c r="E230">
        <v>226</v>
      </c>
      <c r="F230">
        <f t="shared" si="15"/>
        <v>3.1976617022258855</v>
      </c>
      <c r="G230">
        <f t="shared" si="13"/>
        <v>31312.596988498033</v>
      </c>
    </row>
    <row r="231" spans="2:7" x14ac:dyDescent="0.35">
      <c r="B231">
        <v>227</v>
      </c>
      <c r="C231">
        <f t="shared" si="14"/>
        <v>3.8662400931893428</v>
      </c>
      <c r="D231">
        <f t="shared" si="12"/>
        <v>37859.545246621921</v>
      </c>
      <c r="E231">
        <v>227</v>
      </c>
      <c r="F231">
        <f t="shared" si="15"/>
        <v>3.1947702297748446</v>
      </c>
      <c r="G231">
        <f t="shared" si="13"/>
        <v>31284.282701373864</v>
      </c>
    </row>
    <row r="232" spans="2:7" x14ac:dyDescent="0.35">
      <c r="B232">
        <v>228</v>
      </c>
      <c r="C232">
        <f t="shared" si="14"/>
        <v>3.8581752404624279</v>
      </c>
      <c r="D232">
        <f t="shared" si="12"/>
        <v>37780.571450540338</v>
      </c>
      <c r="E232">
        <v>228</v>
      </c>
      <c r="F232">
        <f t="shared" si="15"/>
        <v>3.191874933457834</v>
      </c>
      <c r="G232">
        <f t="shared" si="13"/>
        <v>31255.930969646357</v>
      </c>
    </row>
    <row r="233" spans="2:7" x14ac:dyDescent="0.35">
      <c r="B233">
        <v>229</v>
      </c>
      <c r="C233">
        <f t="shared" si="14"/>
        <v>3.8500681847698979</v>
      </c>
      <c r="D233">
        <f t="shared" si="12"/>
        <v>37701.184388586036</v>
      </c>
      <c r="E233">
        <v>229</v>
      </c>
      <c r="F233">
        <f t="shared" si="15"/>
        <v>3.1889758250225939</v>
      </c>
      <c r="G233">
        <f t="shared" si="13"/>
        <v>31227.5419083534</v>
      </c>
    </row>
    <row r="234" spans="2:7" x14ac:dyDescent="0.35">
      <c r="B234">
        <v>230</v>
      </c>
      <c r="C234">
        <f t="shared" si="14"/>
        <v>3.8419188910048296</v>
      </c>
      <c r="D234">
        <f t="shared" si="12"/>
        <v>37621.383716980017</v>
      </c>
      <c r="E234">
        <v>230</v>
      </c>
      <c r="F234">
        <f t="shared" si="15"/>
        <v>3.1860729161296</v>
      </c>
      <c r="G234">
        <f t="shared" si="13"/>
        <v>31199.11563167836</v>
      </c>
    </row>
    <row r="235" spans="2:7" x14ac:dyDescent="0.35">
      <c r="B235">
        <v>231</v>
      </c>
      <c r="C235">
        <f t="shared" si="14"/>
        <v>3.83372732418426</v>
      </c>
      <c r="D235">
        <f t="shared" si="12"/>
        <v>37541.16909315715</v>
      </c>
      <c r="E235">
        <v>231</v>
      </c>
      <c r="F235">
        <f t="shared" si="15"/>
        <v>3.1831662183530813</v>
      </c>
      <c r="G235">
        <f t="shared" si="13"/>
        <v>31170.652252960052</v>
      </c>
    </row>
    <row r="236" spans="2:7" x14ac:dyDescent="0.35">
      <c r="B236">
        <v>232</v>
      </c>
      <c r="C236">
        <f t="shared" si="14"/>
        <v>3.8254934494482122</v>
      </c>
      <c r="D236">
        <f t="shared" si="12"/>
        <v>37460.540175756607</v>
      </c>
      <c r="E236">
        <v>232</v>
      </c>
      <c r="F236">
        <f t="shared" si="15"/>
        <v>3.180255743182034</v>
      </c>
      <c r="G236">
        <f t="shared" si="13"/>
        <v>31142.151884702649</v>
      </c>
    </row>
    <row r="237" spans="2:7" x14ac:dyDescent="0.35">
      <c r="B237">
        <v>233</v>
      </c>
      <c r="C237">
        <f t="shared" si="14"/>
        <v>3.817217232058733</v>
      </c>
      <c r="D237">
        <f t="shared" si="12"/>
        <v>37379.496624612482</v>
      </c>
      <c r="E237">
        <v>233</v>
      </c>
      <c r="F237">
        <f t="shared" si="15"/>
        <v>3.1773415020212123</v>
      </c>
      <c r="G237">
        <f t="shared" si="13"/>
        <v>31113.614638585404</v>
      </c>
    </row>
    <row r="238" spans="2:7" x14ac:dyDescent="0.35">
      <c r="B238">
        <v>234</v>
      </c>
      <c r="C238">
        <f t="shared" si="14"/>
        <v>3.8088986373989382</v>
      </c>
      <c r="D238">
        <f t="shared" si="12"/>
        <v>37298.038100744394</v>
      </c>
      <c r="E238">
        <v>234</v>
      </c>
      <c r="F238">
        <f t="shared" si="15"/>
        <v>3.1744235061921047</v>
      </c>
      <c r="G238">
        <f t="shared" si="13"/>
        <v>31085.040625472211</v>
      </c>
    </row>
    <row r="239" spans="2:7" x14ac:dyDescent="0.35">
      <c r="B239">
        <v>235</v>
      </c>
      <c r="C239">
        <f t="shared" si="14"/>
        <v>3.8005376309720855</v>
      </c>
      <c r="D239">
        <f t="shared" si="12"/>
        <v>37216.16426634846</v>
      </c>
      <c r="E239">
        <v>235</v>
      </c>
      <c r="F239">
        <f t="shared" si="15"/>
        <v>3.171501766933897</v>
      </c>
      <c r="G239">
        <f t="shared" si="13"/>
        <v>31056.429955421012</v>
      </c>
    </row>
    <row r="240" spans="2:7" x14ac:dyDescent="0.35">
      <c r="B240">
        <v>236</v>
      </c>
      <c r="C240">
        <f t="shared" si="14"/>
        <v>3.7921341784006306</v>
      </c>
      <c r="D240">
        <f t="shared" si="12"/>
        <v>37133.874784787993</v>
      </c>
      <c r="E240">
        <v>236</v>
      </c>
      <c r="F240">
        <f t="shared" si="15"/>
        <v>3.1685762954044168</v>
      </c>
      <c r="G240">
        <f t="shared" si="13"/>
        <v>31027.78273769308</v>
      </c>
    </row>
    <row r="241" spans="2:7" x14ac:dyDescent="0.35">
      <c r="B241">
        <v>237</v>
      </c>
      <c r="C241">
        <f t="shared" si="14"/>
        <v>3.783688245425326</v>
      </c>
      <c r="D241">
        <f t="shared" si="12"/>
        <v>37051.169320584733</v>
      </c>
      <c r="E241">
        <v>237</v>
      </c>
      <c r="F241">
        <f t="shared" si="15"/>
        <v>3.1656471026810671</v>
      </c>
      <c r="G241">
        <f t="shared" si="13"/>
        <v>30999.099080762127</v>
      </c>
    </row>
    <row r="242" spans="2:7" x14ac:dyDescent="0.35">
      <c r="B242">
        <v>238</v>
      </c>
      <c r="C242">
        <f t="shared" si="14"/>
        <v>3.7751997979043046</v>
      </c>
      <c r="D242">
        <f t="shared" si="12"/>
        <v>36968.047539409839</v>
      </c>
      <c r="E242">
        <v>238</v>
      </c>
      <c r="F242">
        <f t="shared" si="15"/>
        <v>3.162714199761739</v>
      </c>
      <c r="G242">
        <f t="shared" si="13"/>
        <v>30970.37909232327</v>
      </c>
    </row>
    <row r="243" spans="2:7" x14ac:dyDescent="0.35">
      <c r="B243">
        <v>239</v>
      </c>
      <c r="C243">
        <f t="shared" si="14"/>
        <v>3.7666688018121905</v>
      </c>
      <c r="D243">
        <f t="shared" si="12"/>
        <v>36884.509108075195</v>
      </c>
      <c r="E243">
        <v>239</v>
      </c>
      <c r="F243">
        <f t="shared" si="15"/>
        <v>3.1597775975657187</v>
      </c>
      <c r="G243">
        <f t="shared" si="13"/>
        <v>30941.622879301889</v>
      </c>
    </row>
    <row r="244" spans="2:7" x14ac:dyDescent="0.35">
      <c r="B244">
        <v>240</v>
      </c>
      <c r="C244">
        <f t="shared" si="14"/>
        <v>3.7580952232392124</v>
      </c>
      <c r="D244">
        <f t="shared" si="12"/>
        <v>36800.553694524722</v>
      </c>
      <c r="E244">
        <v>240</v>
      </c>
      <c r="F244">
        <f t="shared" si="15"/>
        <v>3.1568373069345745</v>
      </c>
      <c r="G244">
        <f t="shared" si="13"/>
        <v>30912.83054786233</v>
      </c>
    </row>
    <row r="245" spans="2:7" x14ac:dyDescent="0.35">
      <c r="B245">
        <v>241</v>
      </c>
      <c r="C245">
        <f t="shared" si="14"/>
        <v>3.7494790283903301</v>
      </c>
      <c r="D245">
        <f t="shared" si="12"/>
        <v>36716.180967825821</v>
      </c>
      <c r="E245">
        <v>241</v>
      </c>
      <c r="F245">
        <f t="shared" si="15"/>
        <v>3.153893338633031</v>
      </c>
      <c r="G245">
        <f t="shared" si="13"/>
        <v>30884.002203416454</v>
      </c>
    </row>
    <row r="246" spans="2:7" x14ac:dyDescent="0.35">
      <c r="B246">
        <v>242</v>
      </c>
      <c r="C246">
        <f t="shared" si="14"/>
        <v>3.740820183584364</v>
      </c>
      <c r="D246">
        <f t="shared" si="12"/>
        <v>36631.390598160884</v>
      </c>
      <c r="E246">
        <v>242</v>
      </c>
      <c r="F246">
        <f t="shared" si="15"/>
        <v>3.1509457033498305</v>
      </c>
      <c r="G246">
        <f t="shared" si="13"/>
        <v>30855.137950632092</v>
      </c>
    </row>
    <row r="247" spans="2:7" x14ac:dyDescent="0.35">
      <c r="B247">
        <v>243</v>
      </c>
      <c r="C247">
        <f t="shared" si="14"/>
        <v>3.7321186552531631</v>
      </c>
      <c r="D247">
        <f t="shared" si="12"/>
        <v>36546.182256819069</v>
      </c>
      <c r="E247">
        <v>243</v>
      </c>
      <c r="F247">
        <f t="shared" si="15"/>
        <v>3.1479944116985847</v>
      </c>
      <c r="G247">
        <f t="shared" si="13"/>
        <v>30826.237893441346</v>
      </c>
    </row>
    <row r="248" spans="2:7" x14ac:dyDescent="0.35">
      <c r="B248">
        <v>244</v>
      </c>
      <c r="C248">
        <f t="shared" si="14"/>
        <v>3.7233744099407282</v>
      </c>
      <c r="D248">
        <f t="shared" si="12"/>
        <v>36460.555616187812</v>
      </c>
      <c r="E248">
        <v>244</v>
      </c>
      <c r="F248">
        <f t="shared" si="15"/>
        <v>3.1450394742186027</v>
      </c>
      <c r="G248">
        <f t="shared" si="13"/>
        <v>30797.302135048743</v>
      </c>
    </row>
    <row r="249" spans="2:7" x14ac:dyDescent="0.35">
      <c r="B249">
        <v>245</v>
      </c>
      <c r="C249">
        <f t="shared" si="14"/>
        <v>3.7145874143024065</v>
      </c>
      <c r="D249">
        <f t="shared" si="12"/>
        <v>36374.510349744858</v>
      </c>
      <c r="E249">
        <v>245</v>
      </c>
      <c r="F249">
        <f t="shared" si="15"/>
        <v>3.1420809013757216</v>
      </c>
      <c r="G249">
        <f t="shared" si="13"/>
        <v>30768.330777939336</v>
      </c>
    </row>
    <row r="250" spans="2:7" x14ac:dyDescent="0.35">
      <c r="B250">
        <v>246</v>
      </c>
      <c r="C250">
        <f t="shared" si="14"/>
        <v>3.7057576351040549</v>
      </c>
      <c r="D250">
        <f t="shared" si="12"/>
        <v>36288.046132050113</v>
      </c>
      <c r="E250">
        <v>246</v>
      </c>
      <c r="F250">
        <f t="shared" si="15"/>
        <v>3.1391187035631134</v>
      </c>
      <c r="G250">
        <f t="shared" si="13"/>
        <v>30739.323923886626</v>
      </c>
    </row>
    <row r="251" spans="2:7" x14ac:dyDescent="0.35">
      <c r="B251">
        <v>247</v>
      </c>
      <c r="C251">
        <f t="shared" si="14"/>
        <v>3.6968850392212222</v>
      </c>
      <c r="D251">
        <f t="shared" si="12"/>
        <v>36201.162638737624</v>
      </c>
      <c r="E251">
        <v>247</v>
      </c>
      <c r="F251">
        <f t="shared" si="15"/>
        <v>3.1361528911020793</v>
      </c>
      <c r="G251">
        <f t="shared" si="13"/>
        <v>30710.281673960319</v>
      </c>
    </row>
    <row r="252" spans="2:7" x14ac:dyDescent="0.35">
      <c r="B252">
        <v>248</v>
      </c>
      <c r="C252">
        <f t="shared" si="14"/>
        <v>3.687969593638349</v>
      </c>
      <c r="D252">
        <f t="shared" si="12"/>
        <v>36113.859546507738</v>
      </c>
      <c r="E252">
        <v>248</v>
      </c>
      <c r="F252">
        <f t="shared" si="15"/>
        <v>3.1331834742428435</v>
      </c>
      <c r="G252">
        <f t="shared" si="13"/>
        <v>30681.204128534118</v>
      </c>
    </row>
    <row r="253" spans="2:7" x14ac:dyDescent="0.35">
      <c r="B253">
        <v>249</v>
      </c>
      <c r="C253">
        <f t="shared" si="14"/>
        <v>3.6790112654479712</v>
      </c>
      <c r="D253">
        <f t="shared" si="12"/>
        <v>36026.136533119323</v>
      </c>
      <c r="E253">
        <v>249</v>
      </c>
      <c r="F253">
        <f t="shared" si="15"/>
        <v>3.130210463165322</v>
      </c>
      <c r="G253">
        <f t="shared" si="13"/>
        <v>30652.09138729324</v>
      </c>
    </row>
    <row r="254" spans="2:7" x14ac:dyDescent="0.35">
      <c r="B254">
        <v>250</v>
      </c>
      <c r="C254">
        <f t="shared" si="14"/>
        <v>3.6700100218499263</v>
      </c>
      <c r="D254">
        <f t="shared" si="12"/>
        <v>35937.99327738196</v>
      </c>
      <c r="E254">
        <v>250</v>
      </c>
      <c r="F254">
        <f t="shared" si="15"/>
        <v>3.1272338679798857</v>
      </c>
      <c r="G254">
        <f t="shared" si="13"/>
        <v>30622.943549241892</v>
      </c>
    </row>
    <row r="255" spans="2:7" x14ac:dyDescent="0.35">
      <c r="B255">
        <v>251</v>
      </c>
      <c r="C255">
        <f t="shared" si="14"/>
        <v>3.6609658301505816</v>
      </c>
      <c r="D255">
        <f t="shared" si="12"/>
        <v>35849.429459148407</v>
      </c>
      <c r="E255">
        <v>251</v>
      </c>
      <c r="F255">
        <f t="shared" si="15"/>
        <v>3.1242536987281149</v>
      </c>
      <c r="G255">
        <f t="shared" si="13"/>
        <v>30593.760712710668</v>
      </c>
    </row>
    <row r="256" spans="2:7" x14ac:dyDescent="0.35">
      <c r="B256">
        <v>252</v>
      </c>
      <c r="C256">
        <f t="shared" si="14"/>
        <v>3.6518786577620603</v>
      </c>
      <c r="D256">
        <f t="shared" si="12"/>
        <v>35760.444759307051</v>
      </c>
      <c r="E256">
        <v>252</v>
      </c>
      <c r="F256">
        <f t="shared" si="15"/>
        <v>3.121269965383537</v>
      </c>
      <c r="G256">
        <f t="shared" si="13"/>
        <v>30564.542975363758</v>
      </c>
    </row>
    <row r="257" spans="2:7" x14ac:dyDescent="0.35">
      <c r="B257">
        <v>253</v>
      </c>
      <c r="C257">
        <f t="shared" si="14"/>
        <v>3.6427484722014807</v>
      </c>
      <c r="D257">
        <f t="shared" si="12"/>
        <v>35671.038859774395</v>
      </c>
      <c r="E257">
        <v>253</v>
      </c>
      <c r="F257">
        <f t="shared" si="15"/>
        <v>3.1182826778523571</v>
      </c>
      <c r="G257">
        <f t="shared" si="13"/>
        <v>30535.290434206108</v>
      </c>
    </row>
    <row r="258" spans="2:7" x14ac:dyDescent="0.35">
      <c r="B258">
        <v>254</v>
      </c>
      <c r="C258">
        <f t="shared" si="14"/>
        <v>3.6335752410902034</v>
      </c>
      <c r="D258">
        <f t="shared" si="12"/>
        <v>35581.211443487729</v>
      </c>
      <c r="E258">
        <v>254</v>
      </c>
      <c r="F258">
        <f t="shared" si="15"/>
        <v>3.1152918459741779</v>
      </c>
      <c r="G258">
        <f t="shared" si="13"/>
        <v>30506.003185590474</v>
      </c>
    </row>
    <row r="259" spans="2:7" x14ac:dyDescent="0.35">
      <c r="B259">
        <v>255</v>
      </c>
      <c r="C259">
        <f t="shared" si="14"/>
        <v>3.6243589321530925</v>
      </c>
      <c r="D259">
        <f t="shared" si="12"/>
        <v>35490.962194397878</v>
      </c>
      <c r="E259">
        <v>255</v>
      </c>
      <c r="F259">
        <f t="shared" si="15"/>
        <v>3.112297479522705</v>
      </c>
      <c r="G259">
        <f t="shared" si="13"/>
        <v>30476.681325224326</v>
      </c>
    </row>
    <row r="260" spans="2:7" x14ac:dyDescent="0.35">
      <c r="B260">
        <v>256</v>
      </c>
      <c r="C260">
        <f t="shared" si="14"/>
        <v>3.6150995132177615</v>
      </c>
      <c r="D260">
        <f t="shared" si="12"/>
        <v>35400.290797461843</v>
      </c>
      <c r="E260">
        <v>256</v>
      </c>
      <c r="F260">
        <f t="shared" si="15"/>
        <v>3.1092995882064489</v>
      </c>
      <c r="G260">
        <f t="shared" si="13"/>
        <v>30447.324948176716</v>
      </c>
    </row>
    <row r="261" spans="2:7" x14ac:dyDescent="0.35">
      <c r="B261">
        <v>257</v>
      </c>
      <c r="C261">
        <f t="shared" si="14"/>
        <v>3.6057969522138684</v>
      </c>
      <c r="D261">
        <f t="shared" ref="D261:D324" si="16">C261*998.2*9.81</f>
        <v>35309.196938635861</v>
      </c>
      <c r="E261">
        <v>257</v>
      </c>
      <c r="F261">
        <f t="shared" si="15"/>
        <v>3.1062981816694095</v>
      </c>
      <c r="G261">
        <f t="shared" ref="G261:G324" si="17">F261*998.2*9.81</f>
        <v>30417.93414888499</v>
      </c>
    </row>
    <row r="262" spans="2:7" x14ac:dyDescent="0.35">
      <c r="B262">
        <v>258</v>
      </c>
      <c r="C262">
        <f t="shared" ref="C262:C325" si="18">4.7-(0.00000577224*B262^2.19)</f>
        <v>3.5964512171723815</v>
      </c>
      <c r="D262">
        <f t="shared" si="16"/>
        <v>35217.680304868234</v>
      </c>
      <c r="E262">
        <v>258</v>
      </c>
      <c r="F262">
        <f t="shared" ref="F262:F325" si="19">3.7-(0.000437175*E262^1.3)</f>
        <v>3.1032932694917594</v>
      </c>
      <c r="G262">
        <f t="shared" si="17"/>
        <v>30388.509021161481</v>
      </c>
    </row>
    <row r="263" spans="2:7" x14ac:dyDescent="0.35">
      <c r="B263">
        <v>259</v>
      </c>
      <c r="C263">
        <f t="shared" si="18"/>
        <v>3.5870622762248674</v>
      </c>
      <c r="D263">
        <f t="shared" si="16"/>
        <v>35125.740584092375</v>
      </c>
      <c r="E263">
        <v>259</v>
      </c>
      <c r="F263">
        <f t="shared" si="19"/>
        <v>3.1002848611905045</v>
      </c>
      <c r="G263">
        <f t="shared" si="17"/>
        <v>30359.04965819995</v>
      </c>
    </row>
    <row r="264" spans="2:7" x14ac:dyDescent="0.35">
      <c r="B264">
        <v>260</v>
      </c>
      <c r="C264">
        <f t="shared" si="18"/>
        <v>3.5776300976027882</v>
      </c>
      <c r="D264">
        <f t="shared" si="16"/>
        <v>35033.377465219884</v>
      </c>
      <c r="E264">
        <v>260</v>
      </c>
      <c r="F264">
        <f t="shared" si="19"/>
        <v>3.0972729662201499</v>
      </c>
      <c r="G264">
        <f t="shared" si="17"/>
        <v>30329.556152582158</v>
      </c>
    </row>
    <row r="265" spans="2:7" x14ac:dyDescent="0.35">
      <c r="B265">
        <v>261</v>
      </c>
      <c r="C265">
        <f t="shared" si="18"/>
        <v>3.5681546496368091</v>
      </c>
      <c r="D265">
        <f t="shared" si="16"/>
        <v>34940.590638133814</v>
      </c>
      <c r="E265">
        <v>261</v>
      </c>
      <c r="F265">
        <f t="shared" si="19"/>
        <v>3.0942575939733441</v>
      </c>
      <c r="G265">
        <f t="shared" si="17"/>
        <v>30300.02859628413</v>
      </c>
    </row>
    <row r="266" spans="2:7" x14ac:dyDescent="0.35">
      <c r="B266">
        <v>262</v>
      </c>
      <c r="C266">
        <f t="shared" si="18"/>
        <v>3.5586359007561015</v>
      </c>
      <c r="D266">
        <f t="shared" si="16"/>
        <v>34847.379793681808</v>
      </c>
      <c r="E266">
        <v>262</v>
      </c>
      <c r="F266">
        <f t="shared" si="19"/>
        <v>3.0912387537815267</v>
      </c>
      <c r="G266">
        <f t="shared" si="17"/>
        <v>30270.467080682505</v>
      </c>
    </row>
    <row r="267" spans="2:7" x14ac:dyDescent="0.35">
      <c r="B267">
        <v>263</v>
      </c>
      <c r="C267">
        <f t="shared" si="18"/>
        <v>3.5490738194876625</v>
      </c>
      <c r="D267">
        <f t="shared" si="16"/>
        <v>34753.74462366946</v>
      </c>
      <c r="E267">
        <v>263</v>
      </c>
      <c r="F267">
        <f t="shared" si="19"/>
        <v>3.0882164549155489</v>
      </c>
      <c r="G267">
        <f t="shared" si="17"/>
        <v>30240.87169656064</v>
      </c>
    </row>
    <row r="268" spans="2:7" x14ac:dyDescent="0.35">
      <c r="B268">
        <v>264</v>
      </c>
      <c r="C268">
        <f t="shared" si="18"/>
        <v>3.5394683744556472</v>
      </c>
      <c r="D268">
        <f t="shared" si="16"/>
        <v>34659.684820853763</v>
      </c>
      <c r="E268">
        <v>264</v>
      </c>
      <c r="F268">
        <f t="shared" si="19"/>
        <v>3.0851907065863053</v>
      </c>
      <c r="G268">
        <f t="shared" si="17"/>
        <v>30211.242534114761</v>
      </c>
    </row>
    <row r="269" spans="2:7" x14ac:dyDescent="0.35">
      <c r="B269">
        <v>265</v>
      </c>
      <c r="C269">
        <f t="shared" si="18"/>
        <v>3.5298195343806924</v>
      </c>
      <c r="D269">
        <f t="shared" si="16"/>
        <v>34565.200078936505</v>
      </c>
      <c r="E269">
        <v>265</v>
      </c>
      <c r="F269">
        <f t="shared" si="19"/>
        <v>3.0821615179453414</v>
      </c>
      <c r="G269">
        <f t="shared" si="17"/>
        <v>30181.57968295992</v>
      </c>
    </row>
    <row r="270" spans="2:7" x14ac:dyDescent="0.35">
      <c r="B270">
        <v>266</v>
      </c>
      <c r="C270">
        <f t="shared" si="18"/>
        <v>3.5201272680792557</v>
      </c>
      <c r="D270">
        <f t="shared" si="16"/>
        <v>34470.290092557756</v>
      </c>
      <c r="E270">
        <v>266</v>
      </c>
      <c r="F270">
        <f t="shared" si="19"/>
        <v>3.0791288980854641</v>
      </c>
      <c r="G270">
        <f t="shared" si="17"/>
        <v>30151.883232136013</v>
      </c>
    </row>
    <row r="271" spans="2:7" x14ac:dyDescent="0.35">
      <c r="B271">
        <v>267</v>
      </c>
      <c r="C271">
        <f t="shared" si="18"/>
        <v>3.510391544462975</v>
      </c>
      <c r="D271">
        <f t="shared" si="16"/>
        <v>34374.95455728966</v>
      </c>
      <c r="E271">
        <v>267</v>
      </c>
      <c r="F271">
        <f t="shared" si="19"/>
        <v>3.0760928560413316</v>
      </c>
      <c r="G271">
        <f t="shared" si="17"/>
        <v>30122.153270113489</v>
      </c>
    </row>
    <row r="272" spans="2:7" x14ac:dyDescent="0.35">
      <c r="B272">
        <v>268</v>
      </c>
      <c r="C272">
        <f t="shared" si="18"/>
        <v>3.5006123325380019</v>
      </c>
      <c r="D272">
        <f t="shared" si="16"/>
        <v>34279.193169629849</v>
      </c>
      <c r="E272">
        <v>268</v>
      </c>
      <c r="F272">
        <f t="shared" si="19"/>
        <v>3.0730534007900481</v>
      </c>
      <c r="G272">
        <f t="shared" si="17"/>
        <v>30092.389884799224</v>
      </c>
    </row>
    <row r="273" spans="2:7" x14ac:dyDescent="0.35">
      <c r="B273">
        <v>269</v>
      </c>
      <c r="C273">
        <f t="shared" si="18"/>
        <v>3.4907896014043804</v>
      </c>
      <c r="D273">
        <f t="shared" si="16"/>
        <v>34183.005626995378</v>
      </c>
      <c r="E273">
        <v>269</v>
      </c>
      <c r="F273">
        <f t="shared" si="19"/>
        <v>3.0700105412517393</v>
      </c>
      <c r="G273">
        <f t="shared" si="17"/>
        <v>30062.59316354214</v>
      </c>
    </row>
    <row r="274" spans="2:7" x14ac:dyDescent="0.35">
      <c r="B274">
        <v>270</v>
      </c>
      <c r="C274">
        <f t="shared" si="18"/>
        <v>3.4809233202553997</v>
      </c>
      <c r="D274">
        <f t="shared" si="16"/>
        <v>34086.391627716403</v>
      </c>
      <c r="E274">
        <v>270</v>
      </c>
      <c r="F274">
        <f t="shared" si="19"/>
        <v>3.0669642862901267</v>
      </c>
      <c r="G274">
        <f t="shared" si="17"/>
        <v>30032.763193138835</v>
      </c>
    </row>
    <row r="275" spans="2:7" x14ac:dyDescent="0.35">
      <c r="B275">
        <v>271</v>
      </c>
      <c r="C275">
        <f t="shared" si="18"/>
        <v>3.4710134583769801</v>
      </c>
      <c r="D275">
        <f t="shared" si="16"/>
        <v>33989.350871030161</v>
      </c>
      <c r="E275">
        <v>271</v>
      </c>
      <c r="F275">
        <f t="shared" si="19"/>
        <v>3.0639146447130945</v>
      </c>
      <c r="G275">
        <f t="shared" si="17"/>
        <v>30002.900059839118</v>
      </c>
    </row>
    <row r="276" spans="2:7" x14ac:dyDescent="0.35">
      <c r="B276">
        <v>272</v>
      </c>
      <c r="C276">
        <f t="shared" si="18"/>
        <v>3.4610599851470436</v>
      </c>
      <c r="D276">
        <f t="shared" si="16"/>
        <v>33891.883057074774</v>
      </c>
      <c r="E276">
        <v>272</v>
      </c>
      <c r="F276">
        <f t="shared" si="19"/>
        <v>3.0608616252732395</v>
      </c>
      <c r="G276">
        <f t="shared" si="17"/>
        <v>29973.003849351408</v>
      </c>
    </row>
    <row r="277" spans="2:7" x14ac:dyDescent="0.35">
      <c r="B277">
        <v>273</v>
      </c>
      <c r="C277">
        <f t="shared" si="18"/>
        <v>3.451062870034904</v>
      </c>
      <c r="D277">
        <f t="shared" si="16"/>
        <v>33793.987886883333</v>
      </c>
      <c r="E277">
        <v>273</v>
      </c>
      <c r="F277">
        <f t="shared" si="19"/>
        <v>3.0578052366684267</v>
      </c>
      <c r="G277">
        <f t="shared" si="17"/>
        <v>29943.074646848178</v>
      </c>
    </row>
    <row r="278" spans="2:7" x14ac:dyDescent="0.35">
      <c r="B278">
        <v>274</v>
      </c>
      <c r="C278">
        <f t="shared" si="18"/>
        <v>3.4410220826006555</v>
      </c>
      <c r="D278">
        <f t="shared" si="16"/>
        <v>33695.66506237787</v>
      </c>
      <c r="E278">
        <v>274</v>
      </c>
      <c r="F278">
        <f t="shared" si="19"/>
        <v>3.054745487542327</v>
      </c>
      <c r="G278">
        <f t="shared" si="17"/>
        <v>29913.112536971206</v>
      </c>
    </row>
    <row r="279" spans="2:7" x14ac:dyDescent="0.35">
      <c r="B279">
        <v>275</v>
      </c>
      <c r="C279">
        <f t="shared" si="18"/>
        <v>3.4309375924945806</v>
      </c>
      <c r="D279">
        <f t="shared" si="16"/>
        <v>33596.914286363564</v>
      </c>
      <c r="E279">
        <v>275</v>
      </c>
      <c r="F279">
        <f t="shared" si="19"/>
        <v>3.0516823864849547</v>
      </c>
      <c r="G279">
        <f t="shared" si="17"/>
        <v>29883.117603836858</v>
      </c>
    </row>
    <row r="280" spans="2:7" x14ac:dyDescent="0.35">
      <c r="B280">
        <v>276</v>
      </c>
      <c r="C280">
        <f t="shared" si="18"/>
        <v>3.4208093694565522</v>
      </c>
      <c r="D280">
        <f t="shared" si="16"/>
        <v>33497.735262522918</v>
      </c>
      <c r="E280">
        <v>276</v>
      </c>
      <c r="F280">
        <f t="shared" si="19"/>
        <v>3.0486159420331918</v>
      </c>
      <c r="G280">
        <f t="shared" si="17"/>
        <v>29853.089931041191</v>
      </c>
    </row>
    <row r="281" spans="2:7" x14ac:dyDescent="0.35">
      <c r="B281">
        <v>277</v>
      </c>
      <c r="C281">
        <f t="shared" si="18"/>
        <v>3.4106373833154278</v>
      </c>
      <c r="D281">
        <f t="shared" si="16"/>
        <v>33398.12769540977</v>
      </c>
      <c r="E281">
        <v>277</v>
      </c>
      <c r="F281">
        <f t="shared" si="19"/>
        <v>3.045546162671307</v>
      </c>
      <c r="G281">
        <f t="shared" si="17"/>
        <v>29823.029601665072</v>
      </c>
    </row>
    <row r="282" spans="2:7" x14ac:dyDescent="0.35">
      <c r="B282">
        <v>278</v>
      </c>
      <c r="C282">
        <f t="shared" si="18"/>
        <v>3.4004216039884998</v>
      </c>
      <c r="D282">
        <f t="shared" si="16"/>
        <v>33298.091290443954</v>
      </c>
      <c r="E282">
        <v>278</v>
      </c>
      <c r="F282">
        <f t="shared" si="19"/>
        <v>3.0424730568314762</v>
      </c>
      <c r="G282">
        <f t="shared" si="17"/>
        <v>29792.936698279253</v>
      </c>
    </row>
    <row r="283" spans="2:7" x14ac:dyDescent="0.35">
      <c r="B283">
        <v>279</v>
      </c>
      <c r="C283">
        <f t="shared" si="18"/>
        <v>3.3901620014808911</v>
      </c>
      <c r="D283">
        <f t="shared" si="16"/>
        <v>33197.625753905391</v>
      </c>
      <c r="E283">
        <v>279</v>
      </c>
      <c r="F283">
        <f t="shared" si="19"/>
        <v>3.0393966328942783</v>
      </c>
      <c r="G283">
        <f t="shared" si="17"/>
        <v>29762.811302949223</v>
      </c>
    </row>
    <row r="284" spans="2:7" x14ac:dyDescent="0.35">
      <c r="B284">
        <v>280</v>
      </c>
      <c r="C284">
        <f t="shared" si="18"/>
        <v>3.3798585458849919</v>
      </c>
      <c r="D284">
        <f t="shared" si="16"/>
        <v>33096.730792928538</v>
      </c>
      <c r="E284">
        <v>280</v>
      </c>
      <c r="F284">
        <f t="shared" si="19"/>
        <v>3.0363168991892024</v>
      </c>
      <c r="G284">
        <f t="shared" si="17"/>
        <v>29732.653497240193</v>
      </c>
    </row>
    <row r="285" spans="2:7" x14ac:dyDescent="0.35">
      <c r="B285">
        <v>281</v>
      </c>
      <c r="C285">
        <f t="shared" si="18"/>
        <v>3.3695112073798992</v>
      </c>
      <c r="D285">
        <f t="shared" si="16"/>
        <v>32995.406115496902</v>
      </c>
      <c r="E285">
        <v>281</v>
      </c>
      <c r="F285">
        <f t="shared" si="19"/>
        <v>3.0332338639951377</v>
      </c>
      <c r="G285">
        <f t="shared" si="17"/>
        <v>29702.463362221879</v>
      </c>
    </row>
    <row r="286" spans="2:7" x14ac:dyDescent="0.35">
      <c r="B286">
        <v>282</v>
      </c>
      <c r="C286">
        <f t="shared" si="18"/>
        <v>3.3591199562308516</v>
      </c>
      <c r="D286">
        <f t="shared" si="16"/>
        <v>32893.651430437531</v>
      </c>
      <c r="E286">
        <v>282</v>
      </c>
      <c r="F286">
        <f t="shared" si="19"/>
        <v>3.0301475355408605</v>
      </c>
      <c r="G286">
        <f t="shared" si="17"/>
        <v>29672.240978473266</v>
      </c>
    </row>
    <row r="287" spans="2:7" x14ac:dyDescent="0.35">
      <c r="B287">
        <v>283</v>
      </c>
      <c r="C287">
        <f t="shared" si="18"/>
        <v>3.3486847627886775</v>
      </c>
      <c r="D287">
        <f t="shared" si="16"/>
        <v>32791.466447415609</v>
      </c>
      <c r="E287">
        <v>283</v>
      </c>
      <c r="F287">
        <f t="shared" si="19"/>
        <v>3.0270579220055147</v>
      </c>
      <c r="G287">
        <f t="shared" si="17"/>
        <v>29641.986426087329</v>
      </c>
    </row>
    <row r="288" spans="2:7" x14ac:dyDescent="0.35">
      <c r="B288">
        <v>284</v>
      </c>
      <c r="C288">
        <f t="shared" si="18"/>
        <v>3.3382055974892504</v>
      </c>
      <c r="D288">
        <f t="shared" si="16"/>
        <v>32688.850876929082</v>
      </c>
      <c r="E288">
        <v>284</v>
      </c>
      <c r="F288">
        <f t="shared" si="19"/>
        <v>3.0239650315190847</v>
      </c>
      <c r="G288">
        <f t="shared" si="17"/>
        <v>29611.69978467566</v>
      </c>
    </row>
    <row r="289" spans="2:7" x14ac:dyDescent="0.35">
      <c r="B289">
        <v>285</v>
      </c>
      <c r="C289">
        <f t="shared" si="18"/>
        <v>3.327682430852934</v>
      </c>
      <c r="D289">
        <f t="shared" si="16"/>
        <v>32585.804430303284</v>
      </c>
      <c r="E289">
        <v>285</v>
      </c>
      <c r="F289">
        <f t="shared" si="19"/>
        <v>3.0208688721628638</v>
      </c>
      <c r="G289">
        <f t="shared" si="17"/>
        <v>29581.381133373045</v>
      </c>
    </row>
    <row r="290" spans="2:7" x14ac:dyDescent="0.35">
      <c r="B290">
        <v>286</v>
      </c>
      <c r="C290">
        <f t="shared" si="18"/>
        <v>3.3171152334840577</v>
      </c>
      <c r="D290">
        <f t="shared" si="16"/>
        <v>32482.326819685746</v>
      </c>
      <c r="E290">
        <v>286</v>
      </c>
      <c r="F290">
        <f t="shared" si="19"/>
        <v>3.0177694519699152</v>
      </c>
      <c r="G290">
        <f t="shared" si="17"/>
        <v>29551.030550841988</v>
      </c>
    </row>
    <row r="291" spans="2:7" x14ac:dyDescent="0.35">
      <c r="B291">
        <v>287</v>
      </c>
      <c r="C291">
        <f t="shared" si="18"/>
        <v>3.3065039760703736</v>
      </c>
      <c r="D291">
        <f t="shared" si="16"/>
        <v>32378.41775804092</v>
      </c>
      <c r="E291">
        <v>287</v>
      </c>
      <c r="F291">
        <f t="shared" si="19"/>
        <v>3.0146667789255268</v>
      </c>
      <c r="G291">
        <f t="shared" si="17"/>
        <v>29520.648115277156</v>
      </c>
    </row>
    <row r="292" spans="2:7" x14ac:dyDescent="0.35">
      <c r="B292">
        <v>288</v>
      </c>
      <c r="C292">
        <f t="shared" si="18"/>
        <v>3.2958486293825384</v>
      </c>
      <c r="D292">
        <f t="shared" si="16"/>
        <v>32274.07695914507</v>
      </c>
      <c r="E292">
        <v>288</v>
      </c>
      <c r="F292">
        <f t="shared" si="19"/>
        <v>3.0115608609676645</v>
      </c>
      <c r="G292">
        <f t="shared" si="17"/>
        <v>29490.233904409823</v>
      </c>
    </row>
    <row r="293" spans="2:7" x14ac:dyDescent="0.35">
      <c r="B293">
        <v>289</v>
      </c>
      <c r="C293">
        <f t="shared" si="18"/>
        <v>3.2851491642735882</v>
      </c>
      <c r="D293">
        <f t="shared" si="16"/>
        <v>32169.304137581163</v>
      </c>
      <c r="E293">
        <v>289</v>
      </c>
      <c r="F293">
        <f t="shared" si="19"/>
        <v>3.0084517059874099</v>
      </c>
      <c r="G293">
        <f t="shared" si="17"/>
        <v>29459.787995512168</v>
      </c>
    </row>
    <row r="294" spans="2:7" x14ac:dyDescent="0.35">
      <c r="B294">
        <v>290</v>
      </c>
      <c r="C294">
        <f t="shared" si="18"/>
        <v>3.2744055516784161</v>
      </c>
      <c r="D294">
        <f t="shared" si="16"/>
        <v>32064.099008733727</v>
      </c>
      <c r="E294">
        <v>290</v>
      </c>
      <c r="F294">
        <f t="shared" si="19"/>
        <v>3.0053393218294056</v>
      </c>
      <c r="G294">
        <f t="shared" si="17"/>
        <v>29429.31046540161</v>
      </c>
    </row>
    <row r="295" spans="2:7" x14ac:dyDescent="0.35">
      <c r="B295">
        <v>291</v>
      </c>
      <c r="C295">
        <f t="shared" si="18"/>
        <v>3.2636177626132623</v>
      </c>
      <c r="D295">
        <f t="shared" si="16"/>
        <v>31958.461288783881</v>
      </c>
      <c r="E295">
        <v>291</v>
      </c>
      <c r="F295">
        <f t="shared" si="19"/>
        <v>3.0022237162922814</v>
      </c>
      <c r="G295">
        <f t="shared" si="17"/>
        <v>29398.801390444994</v>
      </c>
    </row>
    <row r="296" spans="2:7" x14ac:dyDescent="0.35">
      <c r="B296">
        <v>292</v>
      </c>
      <c r="C296">
        <f t="shared" si="18"/>
        <v>3.2527857681752188</v>
      </c>
      <c r="D296">
        <f t="shared" si="16"/>
        <v>31852.390694704463</v>
      </c>
      <c r="E296">
        <v>292</v>
      </c>
      <c r="F296">
        <f t="shared" si="19"/>
        <v>2.9991048971290866</v>
      </c>
      <c r="G296">
        <f t="shared" si="17"/>
        <v>29368.260846562836</v>
      </c>
    </row>
    <row r="297" spans="2:7" x14ac:dyDescent="0.35">
      <c r="B297">
        <v>293</v>
      </c>
      <c r="C297">
        <f t="shared" si="18"/>
        <v>3.2419095395417066</v>
      </c>
      <c r="D297">
        <f t="shared" si="16"/>
        <v>31745.886944254918</v>
      </c>
      <c r="E297">
        <v>293</v>
      </c>
      <c r="F297">
        <f t="shared" si="19"/>
        <v>2.9959828720477071</v>
      </c>
      <c r="G297">
        <f t="shared" si="17"/>
        <v>29337.688909233391</v>
      </c>
    </row>
    <row r="298" spans="2:7" x14ac:dyDescent="0.35">
      <c r="B298">
        <v>294</v>
      </c>
      <c r="C298">
        <f t="shared" si="18"/>
        <v>3.2309890479699988</v>
      </c>
      <c r="D298">
        <f t="shared" si="16"/>
        <v>31638.949755976635</v>
      </c>
      <c r="E298">
        <v>294</v>
      </c>
      <c r="F298">
        <f t="shared" si="19"/>
        <v>2.9928576487112872</v>
      </c>
      <c r="G298">
        <f t="shared" si="17"/>
        <v>29307.085653496786</v>
      </c>
    </row>
    <row r="299" spans="2:7" x14ac:dyDescent="0.35">
      <c r="B299">
        <v>295</v>
      </c>
      <c r="C299">
        <f t="shared" si="18"/>
        <v>3.2200242647967086</v>
      </c>
      <c r="D299">
        <f t="shared" si="16"/>
        <v>31531.578849187932</v>
      </c>
      <c r="E299">
        <v>295</v>
      </c>
      <c r="F299">
        <f t="shared" si="19"/>
        <v>2.9897292347386331</v>
      </c>
      <c r="G299">
        <f t="shared" si="17"/>
        <v>29276.45115395898</v>
      </c>
    </row>
    <row r="300" spans="2:7" x14ac:dyDescent="0.35">
      <c r="B300">
        <v>296</v>
      </c>
      <c r="C300">
        <f t="shared" si="18"/>
        <v>3.2090151614373261</v>
      </c>
      <c r="D300">
        <f t="shared" si="16"/>
        <v>31423.773943979515</v>
      </c>
      <c r="E300">
        <v>296</v>
      </c>
      <c r="F300">
        <f t="shared" si="19"/>
        <v>2.9865976377046293</v>
      </c>
      <c r="G300">
        <f t="shared" si="17"/>
        <v>29245.785484795826</v>
      </c>
    </row>
    <row r="301" spans="2:7" x14ac:dyDescent="0.35">
      <c r="B301">
        <v>297</v>
      </c>
      <c r="C301">
        <f t="shared" si="18"/>
        <v>3.1979617093857047</v>
      </c>
      <c r="D301">
        <f t="shared" si="16"/>
        <v>31315.53476120943</v>
      </c>
      <c r="E301">
        <v>297</v>
      </c>
      <c r="F301">
        <f t="shared" si="19"/>
        <v>2.9834628651406274</v>
      </c>
      <c r="G301">
        <f t="shared" si="17"/>
        <v>29215.088719756903</v>
      </c>
    </row>
    <row r="302" spans="2:7" x14ac:dyDescent="0.35">
      <c r="B302">
        <v>298</v>
      </c>
      <c r="C302">
        <f t="shared" si="18"/>
        <v>3.1868638802136062</v>
      </c>
      <c r="D302">
        <f t="shared" si="16"/>
        <v>31206.86102249867</v>
      </c>
      <c r="E302">
        <v>298</v>
      </c>
      <c r="F302">
        <f t="shared" si="19"/>
        <v>2.9803249245348522</v>
      </c>
      <c r="G302">
        <f t="shared" si="17"/>
        <v>29184.360932169468</v>
      </c>
    </row>
    <row r="303" spans="2:7" x14ac:dyDescent="0.35">
      <c r="B303">
        <v>299</v>
      </c>
      <c r="C303">
        <f t="shared" si="18"/>
        <v>3.1757216455702206</v>
      </c>
      <c r="D303">
        <f t="shared" si="16"/>
        <v>31097.752450226388</v>
      </c>
      <c r="E303">
        <v>299</v>
      </c>
      <c r="F303">
        <f t="shared" si="19"/>
        <v>2.9771838233327887</v>
      </c>
      <c r="G303">
        <f t="shared" si="17"/>
        <v>29153.60219494225</v>
      </c>
    </row>
    <row r="304" spans="2:7" x14ac:dyDescent="0.35">
      <c r="B304">
        <v>300</v>
      </c>
      <c r="C304">
        <f t="shared" si="18"/>
        <v>3.1645349771816931</v>
      </c>
      <c r="D304">
        <f t="shared" si="16"/>
        <v>30988.208767525339</v>
      </c>
      <c r="E304">
        <v>300</v>
      </c>
      <c r="F304">
        <f t="shared" si="19"/>
        <v>2.9740395689375663</v>
      </c>
      <c r="G304">
        <f t="shared" si="17"/>
        <v>29122.812580569229</v>
      </c>
    </row>
    <row r="305" spans="2:7" x14ac:dyDescent="0.35">
      <c r="B305">
        <v>301</v>
      </c>
      <c r="C305">
        <f t="shared" si="18"/>
        <v>3.1533038468506582</v>
      </c>
      <c r="D305">
        <f t="shared" si="16"/>
        <v>30878.229698277271</v>
      </c>
      <c r="E305">
        <v>301</v>
      </c>
      <c r="F305">
        <f t="shared" si="19"/>
        <v>2.9708921687103431</v>
      </c>
      <c r="G305">
        <f t="shared" si="17"/>
        <v>29091.992161133381</v>
      </c>
    </row>
    <row r="306" spans="2:7" x14ac:dyDescent="0.35">
      <c r="B306">
        <v>302</v>
      </c>
      <c r="C306">
        <f t="shared" si="18"/>
        <v>3.1420282264557766</v>
      </c>
      <c r="D306">
        <f t="shared" si="16"/>
        <v>30767.814967108414</v>
      </c>
      <c r="E306">
        <v>302</v>
      </c>
      <c r="F306">
        <f t="shared" si="19"/>
        <v>2.9677416299706811</v>
      </c>
      <c r="G306">
        <f t="shared" si="17"/>
        <v>29061.141008310362</v>
      </c>
    </row>
    <row r="307" spans="2:7" x14ac:dyDescent="0.35">
      <c r="B307">
        <v>303</v>
      </c>
      <c r="C307">
        <f t="shared" si="18"/>
        <v>3.1307080879512976</v>
      </c>
      <c r="D307">
        <f t="shared" si="16"/>
        <v>30656.964299385192</v>
      </c>
      <c r="E307">
        <v>303</v>
      </c>
      <c r="F307">
        <f t="shared" si="19"/>
        <v>2.96458795999692</v>
      </c>
      <c r="G307">
        <f t="shared" si="17"/>
        <v>29030.259193372163</v>
      </c>
    </row>
    <row r="308" spans="2:7" x14ac:dyDescent="0.35">
      <c r="B308">
        <v>304</v>
      </c>
      <c r="C308">
        <f t="shared" si="18"/>
        <v>3.1193434033665755</v>
      </c>
      <c r="D308">
        <f t="shared" si="16"/>
        <v>30545.677421209461</v>
      </c>
      <c r="E308">
        <v>304</v>
      </c>
      <c r="F308">
        <f t="shared" si="19"/>
        <v>2.9614311660265411</v>
      </c>
      <c r="G308">
        <f t="shared" si="17"/>
        <v>28999.346787190672</v>
      </c>
    </row>
    <row r="309" spans="2:7" x14ac:dyDescent="0.35">
      <c r="B309">
        <v>305</v>
      </c>
      <c r="C309">
        <f t="shared" si="18"/>
        <v>3.1079341448056517</v>
      </c>
      <c r="D309">
        <f t="shared" si="16"/>
        <v>30433.954059414467</v>
      </c>
      <c r="E309">
        <v>305</v>
      </c>
      <c r="F309">
        <f t="shared" si="19"/>
        <v>2.9582712552565353</v>
      </c>
      <c r="G309">
        <f t="shared" si="17"/>
        <v>28968.403860241295</v>
      </c>
    </row>
    <row r="310" spans="2:7" x14ac:dyDescent="0.35">
      <c r="B310">
        <v>306</v>
      </c>
      <c r="C310">
        <f t="shared" si="18"/>
        <v>3.0964802844467929</v>
      </c>
      <c r="D310">
        <f t="shared" si="16"/>
        <v>30321.793941560281</v>
      </c>
      <c r="E310">
        <v>306</v>
      </c>
      <c r="F310">
        <f t="shared" si="19"/>
        <v>2.9551082348437587</v>
      </c>
      <c r="G310">
        <f t="shared" si="17"/>
        <v>28937.430482606404</v>
      </c>
    </row>
    <row r="311" spans="2:7" x14ac:dyDescent="0.35">
      <c r="B311">
        <v>307</v>
      </c>
      <c r="C311">
        <f t="shared" si="18"/>
        <v>3.0849817945420477</v>
      </c>
      <c r="D311">
        <f t="shared" si="16"/>
        <v>30209.196795929467</v>
      </c>
      <c r="E311">
        <v>307</v>
      </c>
      <c r="F311">
        <f t="shared" si="19"/>
        <v>2.9519421119052858</v>
      </c>
      <c r="G311">
        <f t="shared" si="17"/>
        <v>28906.426723978835</v>
      </c>
    </row>
    <row r="312" spans="2:7" x14ac:dyDescent="0.35">
      <c r="B312">
        <v>308</v>
      </c>
      <c r="C312">
        <f t="shared" si="18"/>
        <v>3.0734386474168298</v>
      </c>
      <c r="D312">
        <f t="shared" si="16"/>
        <v>30096.162351523017</v>
      </c>
      <c r="E312">
        <v>308</v>
      </c>
      <c r="F312">
        <f t="shared" si="19"/>
        <v>2.948772893518762</v>
      </c>
      <c r="G312">
        <f t="shared" si="17"/>
        <v>28875.392653665305</v>
      </c>
    </row>
    <row r="313" spans="2:7" x14ac:dyDescent="0.35">
      <c r="B313">
        <v>309</v>
      </c>
      <c r="C313">
        <f t="shared" si="18"/>
        <v>3.0618508154694637</v>
      </c>
      <c r="D313">
        <f t="shared" si="16"/>
        <v>29982.690338055883</v>
      </c>
      <c r="E313">
        <v>309</v>
      </c>
      <c r="F313">
        <f t="shared" si="19"/>
        <v>2.9456005867227484</v>
      </c>
      <c r="G313">
        <f t="shared" si="17"/>
        <v>28844.328340589815</v>
      </c>
    </row>
    <row r="314" spans="2:7" x14ac:dyDescent="0.35">
      <c r="B314">
        <v>310</v>
      </c>
      <c r="C314">
        <f t="shared" si="18"/>
        <v>3.0502182711707793</v>
      </c>
      <c r="D314">
        <f t="shared" si="16"/>
        <v>29868.780485953015</v>
      </c>
      <c r="E314">
        <v>310</v>
      </c>
      <c r="F314">
        <f t="shared" si="19"/>
        <v>2.9424251985170646</v>
      </c>
      <c r="G314">
        <f t="shared" si="17"/>
        <v>28813.233853296992</v>
      </c>
    </row>
    <row r="315" spans="2:7" x14ac:dyDescent="0.35">
      <c r="B315">
        <v>311</v>
      </c>
      <c r="C315">
        <f t="shared" si="18"/>
        <v>3.0385409870636733</v>
      </c>
      <c r="D315">
        <f t="shared" si="16"/>
        <v>29754.432526345066</v>
      </c>
      <c r="E315">
        <v>311</v>
      </c>
      <c r="F315">
        <f t="shared" si="19"/>
        <v>2.9392467358631249</v>
      </c>
      <c r="G315">
        <f t="shared" si="17"/>
        <v>28782.109259955389</v>
      </c>
    </row>
    <row r="316" spans="2:7" x14ac:dyDescent="0.35">
      <c r="B316">
        <v>312</v>
      </c>
      <c r="C316">
        <f t="shared" si="18"/>
        <v>3.0268189357626789</v>
      </c>
      <c r="D316">
        <f t="shared" si="16"/>
        <v>29639.646191064185</v>
      </c>
      <c r="E316">
        <v>312</v>
      </c>
      <c r="F316">
        <f t="shared" si="19"/>
        <v>2.9360652056842702</v>
      </c>
      <c r="G316">
        <f t="shared" si="17"/>
        <v>28750.95462836072</v>
      </c>
    </row>
    <row r="317" spans="2:7" x14ac:dyDescent="0.35">
      <c r="B317">
        <v>313</v>
      </c>
      <c r="C317">
        <f t="shared" si="18"/>
        <v>3.015052089953584</v>
      </c>
      <c r="D317">
        <f t="shared" si="16"/>
        <v>29524.421212640264</v>
      </c>
      <c r="E317">
        <v>313</v>
      </c>
      <c r="F317">
        <f t="shared" si="19"/>
        <v>2.9328806148661037</v>
      </c>
      <c r="G317">
        <f t="shared" si="17"/>
        <v>28719.770025939171</v>
      </c>
    </row>
    <row r="318" spans="2:7" x14ac:dyDescent="0.35">
      <c r="B318">
        <v>314</v>
      </c>
      <c r="C318">
        <f t="shared" si="18"/>
        <v>3.0032404223929787</v>
      </c>
      <c r="D318">
        <f t="shared" si="16"/>
        <v>29408.757324296508</v>
      </c>
      <c r="E318">
        <v>314</v>
      </c>
      <c r="F318">
        <f t="shared" si="19"/>
        <v>2.9296929702568075</v>
      </c>
      <c r="G318">
        <f t="shared" si="17"/>
        <v>28688.555519750487</v>
      </c>
    </row>
    <row r="319" spans="2:7" x14ac:dyDescent="0.35">
      <c r="B319">
        <v>315</v>
      </c>
      <c r="C319">
        <f t="shared" si="18"/>
        <v>2.9913839059078713</v>
      </c>
      <c r="D319">
        <f t="shared" si="16"/>
        <v>29292.654259945699</v>
      </c>
      <c r="E319">
        <v>315</v>
      </c>
      <c r="F319">
        <f t="shared" si="19"/>
        <v>2.9265022786674741</v>
      </c>
      <c r="G319">
        <f t="shared" si="17"/>
        <v>28657.311176491214</v>
      </c>
    </row>
    <row r="320" spans="2:7" x14ac:dyDescent="0.35">
      <c r="B320">
        <v>316</v>
      </c>
      <c r="C320">
        <f t="shared" si="18"/>
        <v>2.9794825133952805</v>
      </c>
      <c r="D320">
        <f t="shared" si="16"/>
        <v>29176.111754186168</v>
      </c>
      <c r="E320">
        <v>316</v>
      </c>
      <c r="F320">
        <f t="shared" si="19"/>
        <v>2.9233085468724189</v>
      </c>
      <c r="G320">
        <f t="shared" si="17"/>
        <v>28626.037062497759</v>
      </c>
    </row>
    <row r="321" spans="2:7" x14ac:dyDescent="0.35">
      <c r="B321">
        <v>317</v>
      </c>
      <c r="C321">
        <f t="shared" si="18"/>
        <v>2.9675362178218236</v>
      </c>
      <c r="D321">
        <f t="shared" si="16"/>
        <v>29059.129542297793</v>
      </c>
      <c r="E321">
        <v>317</v>
      </c>
      <c r="F321">
        <f t="shared" si="19"/>
        <v>2.9201117816094948</v>
      </c>
      <c r="G321">
        <f t="shared" si="17"/>
        <v>28594.733243749484</v>
      </c>
    </row>
    <row r="322" spans="2:7" x14ac:dyDescent="0.35">
      <c r="B322">
        <v>318</v>
      </c>
      <c r="C322">
        <f t="shared" si="18"/>
        <v>2.9555449922233223</v>
      </c>
      <c r="D322">
        <f t="shared" si="16"/>
        <v>28941.707360238113</v>
      </c>
      <c r="E322">
        <v>318</v>
      </c>
      <c r="F322">
        <f t="shared" si="19"/>
        <v>2.9169119895804037</v>
      </c>
      <c r="G322">
        <f t="shared" si="17"/>
        <v>28563.399785871752</v>
      </c>
    </row>
    <row r="323" spans="2:7" x14ac:dyDescent="0.35">
      <c r="B323">
        <v>319</v>
      </c>
      <c r="C323">
        <f t="shared" si="18"/>
        <v>2.9435088097044155</v>
      </c>
      <c r="D323">
        <f t="shared" si="16"/>
        <v>28823.84494463856</v>
      </c>
      <c r="E323">
        <v>319</v>
      </c>
      <c r="F323">
        <f t="shared" si="19"/>
        <v>2.913709177451004</v>
      </c>
      <c r="G323">
        <f t="shared" si="17"/>
        <v>28532.036754138921</v>
      </c>
    </row>
    <row r="324" spans="2:7" x14ac:dyDescent="0.35">
      <c r="B324">
        <v>320</v>
      </c>
      <c r="C324">
        <f t="shared" si="18"/>
        <v>2.9314276434381581</v>
      </c>
      <c r="D324">
        <f t="shared" si="16"/>
        <v>28705.542032800502</v>
      </c>
      <c r="E324">
        <v>320</v>
      </c>
      <c r="F324">
        <f t="shared" si="19"/>
        <v>2.9105033518516157</v>
      </c>
      <c r="G324">
        <f t="shared" si="17"/>
        <v>28500.644213477357</v>
      </c>
    </row>
    <row r="325" spans="2:7" x14ac:dyDescent="0.35">
      <c r="B325">
        <v>321</v>
      </c>
      <c r="C325">
        <f t="shared" si="18"/>
        <v>2.9193014666656394</v>
      </c>
      <c r="D325">
        <f t="shared" ref="D325:D388" si="20">C325*998.2*9.81</f>
        <v>28586.798362691541</v>
      </c>
      <c r="E325">
        <v>321</v>
      </c>
      <c r="F325">
        <f t="shared" si="19"/>
        <v>2.9072945193773148</v>
      </c>
      <c r="G325">
        <f t="shared" ref="G325:G388" si="21">F325*998.2*9.81</f>
        <v>28469.222228468298</v>
      </c>
    </row>
    <row r="326" spans="2:7" x14ac:dyDescent="0.35">
      <c r="B326">
        <v>322</v>
      </c>
      <c r="C326">
        <f t="shared" ref="C326:C389" si="22">4.7-(0.00000577224*B326^2.19)</f>
        <v>2.9071302526955929</v>
      </c>
      <c r="D326">
        <f t="shared" si="20"/>
        <v>28467.613672941672</v>
      </c>
      <c r="E326">
        <v>322</v>
      </c>
      <c r="F326">
        <f t="shared" ref="F326:F389" si="23">3.7-(0.000437175*E326^1.3)</f>
        <v>2.9040826865882359</v>
      </c>
      <c r="G326">
        <f t="shared" si="21"/>
        <v>28437.770863350823</v>
      </c>
    </row>
    <row r="327" spans="2:7" x14ac:dyDescent="0.35">
      <c r="B327">
        <v>323</v>
      </c>
      <c r="C327">
        <f t="shared" si="22"/>
        <v>2.8949139749040316</v>
      </c>
      <c r="D327">
        <f t="shared" si="20"/>
        <v>28347.987702839699</v>
      </c>
      <c r="E327">
        <v>323</v>
      </c>
      <c r="F327">
        <f t="shared" si="23"/>
        <v>2.9008678600098645</v>
      </c>
      <c r="G327">
        <f t="shared" si="21"/>
        <v>28406.290182024721</v>
      </c>
    </row>
    <row r="328" spans="2:7" x14ac:dyDescent="0.35">
      <c r="B328">
        <v>324</v>
      </c>
      <c r="C328">
        <f t="shared" si="22"/>
        <v>2.8826526067338407</v>
      </c>
      <c r="D328">
        <f t="shared" si="20"/>
        <v>28227.920192329271</v>
      </c>
      <c r="E328">
        <v>324</v>
      </c>
      <c r="F328">
        <f t="shared" si="23"/>
        <v>2.8976500461333226</v>
      </c>
      <c r="G328">
        <f t="shared" si="21"/>
        <v>28374.780248053274</v>
      </c>
    </row>
    <row r="329" spans="2:7" x14ac:dyDescent="0.35">
      <c r="B329">
        <v>325</v>
      </c>
      <c r="C329">
        <f t="shared" si="22"/>
        <v>2.8703461216944319</v>
      </c>
      <c r="D329">
        <f t="shared" si="20"/>
        <v>28107.410882005501</v>
      </c>
      <c r="E329">
        <v>325</v>
      </c>
      <c r="F329">
        <f t="shared" si="23"/>
        <v>2.8944292514156582</v>
      </c>
      <c r="G329">
        <f t="shared" si="21"/>
        <v>28343.241124666114</v>
      </c>
    </row>
    <row r="330" spans="2:7" x14ac:dyDescent="0.35">
      <c r="B330">
        <v>326</v>
      </c>
      <c r="C330">
        <f t="shared" si="22"/>
        <v>2.8579944933613586</v>
      </c>
      <c r="D330">
        <f t="shared" si="20"/>
        <v>27986.459513111156</v>
      </c>
      <c r="E330">
        <v>326</v>
      </c>
      <c r="F330">
        <f t="shared" si="23"/>
        <v>2.891205482280129</v>
      </c>
      <c r="G330">
        <f t="shared" si="21"/>
        <v>28311.672874761967</v>
      </c>
    </row>
    <row r="331" spans="2:7" x14ac:dyDescent="0.35">
      <c r="B331">
        <v>327</v>
      </c>
      <c r="C331">
        <f t="shared" si="22"/>
        <v>2.845597695375953</v>
      </c>
      <c r="D331">
        <f t="shared" si="20"/>
        <v>27865.065827533152</v>
      </c>
      <c r="E331">
        <v>327</v>
      </c>
      <c r="F331">
        <f t="shared" si="23"/>
        <v>2.8879787451164827</v>
      </c>
      <c r="G331">
        <f t="shared" si="21"/>
        <v>28280.075560911431</v>
      </c>
    </row>
    <row r="332" spans="2:7" x14ac:dyDescent="0.35">
      <c r="B332">
        <v>328</v>
      </c>
      <c r="C332">
        <f t="shared" si="22"/>
        <v>2.8331557014449498</v>
      </c>
      <c r="D332">
        <f t="shared" si="20"/>
        <v>27743.229567798844</v>
      </c>
      <c r="E332">
        <v>328</v>
      </c>
      <c r="F332">
        <f t="shared" si="23"/>
        <v>2.8847490462812306</v>
      </c>
      <c r="G332">
        <f t="shared" si="21"/>
        <v>28248.449245359639</v>
      </c>
    </row>
    <row r="333" spans="2:7" x14ac:dyDescent="0.35">
      <c r="B333">
        <v>329</v>
      </c>
      <c r="C333">
        <f t="shared" si="22"/>
        <v>2.8206684853401458</v>
      </c>
      <c r="D333">
        <f t="shared" si="20"/>
        <v>27620.950477072696</v>
      </c>
      <c r="E333">
        <v>329</v>
      </c>
      <c r="F333">
        <f t="shared" si="23"/>
        <v>2.8815163920979256</v>
      </c>
      <c r="G333">
        <f t="shared" si="21"/>
        <v>28216.793990028986</v>
      </c>
    </row>
    <row r="334" spans="2:7" x14ac:dyDescent="0.35">
      <c r="B334">
        <v>330</v>
      </c>
      <c r="C334">
        <f t="shared" si="22"/>
        <v>2.8081360208980195</v>
      </c>
      <c r="D334">
        <f t="shared" si="20"/>
        <v>27498.228299152557</v>
      </c>
      <c r="E334">
        <v>330</v>
      </c>
      <c r="F334">
        <f t="shared" si="23"/>
        <v>2.8782807888574284</v>
      </c>
      <c r="G334">
        <f t="shared" si="21"/>
        <v>28185.109856521729</v>
      </c>
    </row>
    <row r="335" spans="2:7" x14ac:dyDescent="0.35">
      <c r="B335">
        <v>331</v>
      </c>
      <c r="C335">
        <f t="shared" si="22"/>
        <v>2.7955582820193907</v>
      </c>
      <c r="D335">
        <f t="shared" si="20"/>
        <v>27375.062778466327</v>
      </c>
      <c r="E335">
        <v>331</v>
      </c>
      <c r="F335">
        <f t="shared" si="23"/>
        <v>2.8750422428181781</v>
      </c>
      <c r="G335">
        <f t="shared" si="21"/>
        <v>28153.396906122645</v>
      </c>
    </row>
    <row r="336" spans="2:7" x14ac:dyDescent="0.35">
      <c r="B336">
        <v>332</v>
      </c>
      <c r="C336">
        <f t="shared" si="22"/>
        <v>2.7829352426690583</v>
      </c>
      <c r="D336">
        <f t="shared" si="20"/>
        <v>27251.453660068415</v>
      </c>
      <c r="E336">
        <v>332</v>
      </c>
      <c r="F336">
        <f t="shared" si="23"/>
        <v>2.8718007602064572</v>
      </c>
      <c r="G336">
        <f t="shared" si="21"/>
        <v>28121.655199801622</v>
      </c>
    </row>
    <row r="337" spans="2:7" x14ac:dyDescent="0.35">
      <c r="B337">
        <v>333</v>
      </c>
      <c r="C337">
        <f t="shared" si="22"/>
        <v>2.7702668768754544</v>
      </c>
      <c r="D337">
        <f t="shared" si="20"/>
        <v>27127.400689636343</v>
      </c>
      <c r="E337">
        <v>333</v>
      </c>
      <c r="F337">
        <f t="shared" si="23"/>
        <v>2.8685563472166491</v>
      </c>
      <c r="G337">
        <f t="shared" si="21"/>
        <v>28089.884798216179</v>
      </c>
    </row>
    <row r="338" spans="2:7" x14ac:dyDescent="0.35">
      <c r="B338">
        <v>334</v>
      </c>
      <c r="C338">
        <f t="shared" si="22"/>
        <v>2.7575531587303042</v>
      </c>
      <c r="D338">
        <f t="shared" si="20"/>
        <v>27002.903613467428</v>
      </c>
      <c r="E338">
        <v>334</v>
      </c>
      <c r="F338">
        <f t="shared" si="23"/>
        <v>2.865309010011504</v>
      </c>
      <c r="G338">
        <f t="shared" si="21"/>
        <v>28058.085761714075</v>
      </c>
    </row>
    <row r="339" spans="2:7" x14ac:dyDescent="0.35">
      <c r="B339">
        <v>335</v>
      </c>
      <c r="C339">
        <f t="shared" si="22"/>
        <v>2.7447940623882814</v>
      </c>
      <c r="D339">
        <f t="shared" si="20"/>
        <v>26877.962178475391</v>
      </c>
      <c r="E339">
        <v>335</v>
      </c>
      <c r="F339">
        <f t="shared" si="23"/>
        <v>2.8620587547223888</v>
      </c>
      <c r="G339">
        <f t="shared" si="21"/>
        <v>28026.258150335747</v>
      </c>
    </row>
    <row r="340" spans="2:7" x14ac:dyDescent="0.35">
      <c r="B340">
        <v>336</v>
      </c>
      <c r="C340">
        <f t="shared" si="22"/>
        <v>2.7319895620666443</v>
      </c>
      <c r="D340">
        <f t="shared" si="20"/>
        <v>26752.576132186809</v>
      </c>
      <c r="E340">
        <v>336</v>
      </c>
      <c r="F340">
        <f t="shared" si="23"/>
        <v>2.8588055874495404</v>
      </c>
      <c r="G340">
        <f t="shared" si="21"/>
        <v>27994.402023816809</v>
      </c>
    </row>
    <row r="341" spans="2:7" x14ac:dyDescent="0.35">
      <c r="B341">
        <v>337</v>
      </c>
      <c r="C341">
        <f t="shared" si="22"/>
        <v>2.7191396320449353</v>
      </c>
      <c r="D341">
        <f t="shared" si="20"/>
        <v>26626.745222738165</v>
      </c>
      <c r="E341">
        <v>337</v>
      </c>
      <c r="F341">
        <f t="shared" si="23"/>
        <v>2.8555495142623188</v>
      </c>
      <c r="G341">
        <f t="shared" si="21"/>
        <v>27962.517441590506</v>
      </c>
    </row>
    <row r="342" spans="2:7" x14ac:dyDescent="0.35">
      <c r="B342">
        <v>338</v>
      </c>
      <c r="C342">
        <f t="shared" si="22"/>
        <v>2.7062442466646117</v>
      </c>
      <c r="D342">
        <f t="shared" si="20"/>
        <v>26500.469198872241</v>
      </c>
      <c r="E342">
        <v>338</v>
      </c>
      <c r="F342">
        <f t="shared" si="23"/>
        <v>2.8522905411994524</v>
      </c>
      <c r="G342">
        <f t="shared" si="21"/>
        <v>27930.604462790132</v>
      </c>
    </row>
    <row r="343" spans="2:7" x14ac:dyDescent="0.35">
      <c r="B343">
        <v>339</v>
      </c>
      <c r="C343">
        <f t="shared" si="22"/>
        <v>2.6933033803287443</v>
      </c>
      <c r="D343">
        <f t="shared" si="20"/>
        <v>26373.747809935136</v>
      </c>
      <c r="E343">
        <v>339</v>
      </c>
      <c r="F343">
        <f t="shared" si="23"/>
        <v>2.8490286742692863</v>
      </c>
      <c r="G343">
        <f t="shared" si="21"/>
        <v>27898.663146251452</v>
      </c>
    </row>
    <row r="344" spans="2:7" x14ac:dyDescent="0.35">
      <c r="B344">
        <v>340</v>
      </c>
      <c r="C344">
        <f t="shared" si="22"/>
        <v>2.6803170075016602</v>
      </c>
      <c r="D344">
        <f t="shared" si="20"/>
        <v>26246.580805872825</v>
      </c>
      <c r="E344">
        <v>340</v>
      </c>
      <c r="F344">
        <f t="shared" si="23"/>
        <v>2.8457639194500177</v>
      </c>
      <c r="G344">
        <f t="shared" si="21"/>
        <v>27866.693550515029</v>
      </c>
    </row>
    <row r="345" spans="2:7" x14ac:dyDescent="0.35">
      <c r="B345">
        <v>341</v>
      </c>
      <c r="C345">
        <f t="shared" si="22"/>
        <v>2.6672851027086377</v>
      </c>
      <c r="D345">
        <f t="shared" si="20"/>
        <v>26118.96793722811</v>
      </c>
      <c r="E345">
        <v>341</v>
      </c>
      <c r="F345">
        <f t="shared" si="23"/>
        <v>2.8424962826899436</v>
      </c>
      <c r="G345">
        <f t="shared" si="21"/>
        <v>27834.695733828612</v>
      </c>
    </row>
    <row r="346" spans="2:7" x14ac:dyDescent="0.35">
      <c r="B346">
        <v>342</v>
      </c>
      <c r="C346">
        <f t="shared" si="22"/>
        <v>2.6542076405355672</v>
      </c>
      <c r="D346">
        <f t="shared" si="20"/>
        <v>25990.90895513734</v>
      </c>
      <c r="E346">
        <v>342</v>
      </c>
      <c r="F346">
        <f t="shared" si="23"/>
        <v>2.8392257699076913</v>
      </c>
      <c r="G346">
        <f t="shared" si="21"/>
        <v>27802.669754149425</v>
      </c>
    </row>
    <row r="347" spans="2:7" x14ac:dyDescent="0.35">
      <c r="B347">
        <v>343</v>
      </c>
      <c r="C347">
        <f t="shared" si="22"/>
        <v>2.6410845956286302</v>
      </c>
      <c r="D347">
        <f t="shared" si="20"/>
        <v>25862.403611327256</v>
      </c>
      <c r="E347">
        <v>343</v>
      </c>
      <c r="F347">
        <f t="shared" si="23"/>
        <v>2.8359523869924539</v>
      </c>
      <c r="G347">
        <f t="shared" si="21"/>
        <v>27770.61566914646</v>
      </c>
    </row>
    <row r="348" spans="2:7" x14ac:dyDescent="0.35">
      <c r="B348">
        <v>344</v>
      </c>
      <c r="C348">
        <f t="shared" si="22"/>
        <v>2.6279159426940013</v>
      </c>
      <c r="D348">
        <f t="shared" si="20"/>
        <v>25733.451658112062</v>
      </c>
      <c r="E348">
        <v>344</v>
      </c>
      <c r="F348">
        <f t="shared" si="23"/>
        <v>2.8326761398042257</v>
      </c>
      <c r="G348">
        <f t="shared" si="21"/>
        <v>27738.533536202794</v>
      </c>
    </row>
    <row r="349" spans="2:7" x14ac:dyDescent="0.35">
      <c r="B349">
        <v>345</v>
      </c>
      <c r="C349">
        <f t="shared" si="22"/>
        <v>2.6147016564974956</v>
      </c>
      <c r="D349">
        <f t="shared" si="20"/>
        <v>25604.052848390002</v>
      </c>
      <c r="E349">
        <v>345</v>
      </c>
      <c r="F349">
        <f t="shared" si="23"/>
        <v>2.8293970341740278</v>
      </c>
      <c r="G349">
        <f t="shared" si="21"/>
        <v>27706.423412417771</v>
      </c>
    </row>
    <row r="350" spans="2:7" x14ac:dyDescent="0.35">
      <c r="B350">
        <v>346</v>
      </c>
      <c r="C350">
        <f t="shared" si="22"/>
        <v>2.6014417118643025</v>
      </c>
      <c r="D350">
        <f t="shared" si="20"/>
        <v>25474.206935640712</v>
      </c>
      <c r="E350">
        <v>346</v>
      </c>
      <c r="F350">
        <f t="shared" si="23"/>
        <v>2.826115075904136</v>
      </c>
      <c r="G350">
        <f t="shared" si="21"/>
        <v>27674.285354609259</v>
      </c>
    </row>
    <row r="351" spans="2:7" x14ac:dyDescent="0.35">
      <c r="B351">
        <v>347</v>
      </c>
      <c r="C351">
        <f t="shared" si="22"/>
        <v>2.5881360836786311</v>
      </c>
      <c r="D351">
        <f t="shared" si="20"/>
        <v>25343.913673921779</v>
      </c>
      <c r="E351">
        <v>347</v>
      </c>
      <c r="F351">
        <f t="shared" si="23"/>
        <v>2.8228302707683053</v>
      </c>
      <c r="G351">
        <f t="shared" si="21"/>
        <v>27642.119419315848</v>
      </c>
    </row>
    <row r="352" spans="2:7" x14ac:dyDescent="0.35">
      <c r="B352">
        <v>348</v>
      </c>
      <c r="C352">
        <f t="shared" si="22"/>
        <v>2.5747847468834171</v>
      </c>
      <c r="D352">
        <f t="shared" si="20"/>
        <v>25213.172817865856</v>
      </c>
      <c r="E352">
        <v>348</v>
      </c>
      <c r="F352">
        <f t="shared" si="23"/>
        <v>2.8195426245119934</v>
      </c>
      <c r="G352">
        <f t="shared" si="21"/>
        <v>27609.925662799025</v>
      </c>
    </row>
    <row r="353" spans="2:7" x14ac:dyDescent="0.35">
      <c r="B353">
        <v>349</v>
      </c>
      <c r="C353">
        <f t="shared" si="22"/>
        <v>2.5613876764800261</v>
      </c>
      <c r="D353">
        <f t="shared" si="20"/>
        <v>25081.984122677772</v>
      </c>
      <c r="E353">
        <v>349</v>
      </c>
      <c r="F353">
        <f t="shared" si="23"/>
        <v>2.816252142852576</v>
      </c>
      <c r="G353">
        <f t="shared" si="21"/>
        <v>27577.70414104528</v>
      </c>
    </row>
    <row r="354" spans="2:7" x14ac:dyDescent="0.35">
      <c r="B354">
        <v>350</v>
      </c>
      <c r="C354">
        <f t="shared" si="22"/>
        <v>2.5479448475279449</v>
      </c>
      <c r="D354">
        <f t="shared" si="20"/>
        <v>24950.347344131493</v>
      </c>
      <c r="E354">
        <v>350</v>
      </c>
      <c r="F354">
        <f t="shared" si="23"/>
        <v>2.8129588314795693</v>
      </c>
      <c r="G354">
        <f t="shared" si="21"/>
        <v>27545.454909768308</v>
      </c>
    </row>
    <row r="355" spans="2:7" x14ac:dyDescent="0.35">
      <c r="B355">
        <v>351</v>
      </c>
      <c r="C355">
        <f t="shared" si="22"/>
        <v>2.5344562351444675</v>
      </c>
      <c r="D355">
        <f t="shared" si="20"/>
        <v>24818.262238567047</v>
      </c>
      <c r="E355">
        <v>351</v>
      </c>
      <c r="F355">
        <f t="shared" si="23"/>
        <v>2.8096626960548421</v>
      </c>
      <c r="G355">
        <f t="shared" si="21"/>
        <v>27513.178024411067</v>
      </c>
    </row>
    <row r="356" spans="2:7" x14ac:dyDescent="0.35">
      <c r="B356">
        <v>352</v>
      </c>
      <c r="C356">
        <f t="shared" si="22"/>
        <v>2.520921814504415</v>
      </c>
      <c r="D356">
        <f t="shared" si="20"/>
        <v>24685.728562887798</v>
      </c>
      <c r="E356">
        <v>352</v>
      </c>
      <c r="F356">
        <f t="shared" si="23"/>
        <v>2.8063637422128287</v>
      </c>
      <c r="G356">
        <f t="shared" si="21"/>
        <v>27480.873540147855</v>
      </c>
    </row>
    <row r="357" spans="2:7" x14ac:dyDescent="0.35">
      <c r="B357">
        <v>353</v>
      </c>
      <c r="C357">
        <f t="shared" si="22"/>
        <v>2.5073415608398339</v>
      </c>
      <c r="D357">
        <f t="shared" si="20"/>
        <v>24552.746074557464</v>
      </c>
      <c r="E357">
        <v>353</v>
      </c>
      <c r="F357">
        <f t="shared" si="23"/>
        <v>2.8030619755607402</v>
      </c>
      <c r="G357">
        <f t="shared" si="21"/>
        <v>27448.541511886411</v>
      </c>
    </row>
    <row r="358" spans="2:7" x14ac:dyDescent="0.35">
      <c r="B358">
        <v>354</v>
      </c>
      <c r="C358">
        <f t="shared" si="22"/>
        <v>2.4937154494396943</v>
      </c>
      <c r="D358">
        <f t="shared" si="20"/>
        <v>24419.3145315972</v>
      </c>
      <c r="E358">
        <v>354</v>
      </c>
      <c r="F358">
        <f t="shared" si="23"/>
        <v>2.7997574016787747</v>
      </c>
      <c r="G358">
        <f t="shared" si="21"/>
        <v>27416.181994269937</v>
      </c>
    </row>
    <row r="359" spans="2:7" x14ac:dyDescent="0.35">
      <c r="B359">
        <v>355</v>
      </c>
      <c r="C359">
        <f t="shared" si="22"/>
        <v>2.4800434556496018</v>
      </c>
      <c r="D359">
        <f t="shared" si="20"/>
        <v>24285.433692582734</v>
      </c>
      <c r="E359">
        <v>355</v>
      </c>
      <c r="F359">
        <f t="shared" si="23"/>
        <v>2.7964500261203167</v>
      </c>
      <c r="G359">
        <f t="shared" si="21"/>
        <v>27383.795041679077</v>
      </c>
    </row>
    <row r="360" spans="2:7" x14ac:dyDescent="0.35">
      <c r="B360">
        <v>356</v>
      </c>
      <c r="C360">
        <f t="shared" si="22"/>
        <v>2.4663255548715242</v>
      </c>
      <c r="D360">
        <f t="shared" si="20"/>
        <v>24151.103316641733</v>
      </c>
      <c r="E360">
        <v>356</v>
      </c>
      <c r="F360">
        <f t="shared" si="23"/>
        <v>2.7931398544121504</v>
      </c>
      <c r="G360">
        <f t="shared" si="21"/>
        <v>27351.380708233988</v>
      </c>
    </row>
    <row r="361" spans="2:7" x14ac:dyDescent="0.35">
      <c r="B361">
        <v>357</v>
      </c>
      <c r="C361">
        <f t="shared" si="22"/>
        <v>2.4525617225634759</v>
      </c>
      <c r="D361">
        <f t="shared" si="20"/>
        <v>24016.323163450674</v>
      </c>
      <c r="E361">
        <v>357</v>
      </c>
      <c r="F361">
        <f t="shared" si="23"/>
        <v>2.7898268920546538</v>
      </c>
      <c r="G361">
        <f t="shared" si="21"/>
        <v>27318.939047796259</v>
      </c>
    </row>
    <row r="362" spans="2:7" x14ac:dyDescent="0.35">
      <c r="B362">
        <v>358</v>
      </c>
      <c r="C362">
        <f t="shared" si="22"/>
        <v>2.4387519342392494</v>
      </c>
      <c r="D362">
        <f t="shared" si="20"/>
        <v>23881.09299323224</v>
      </c>
      <c r="E362">
        <v>358</v>
      </c>
      <c r="F362">
        <f t="shared" si="23"/>
        <v>2.7865111445220014</v>
      </c>
      <c r="G362">
        <f t="shared" si="21"/>
        <v>27286.470113970867</v>
      </c>
    </row>
    <row r="363" spans="2:7" x14ac:dyDescent="0.35">
      <c r="B363">
        <v>359</v>
      </c>
      <c r="C363">
        <f t="shared" si="22"/>
        <v>2.424896165468144</v>
      </c>
      <c r="D363">
        <f t="shared" si="20"/>
        <v>23745.41256675266</v>
      </c>
      <c r="E363">
        <v>359</v>
      </c>
      <c r="F363">
        <f t="shared" si="23"/>
        <v>2.7831926172623653</v>
      </c>
      <c r="G363">
        <f t="shared" si="21"/>
        <v>27253.973960108186</v>
      </c>
    </row>
    <row r="364" spans="2:7" x14ac:dyDescent="0.35">
      <c r="B364">
        <v>360</v>
      </c>
      <c r="C364">
        <f t="shared" si="22"/>
        <v>2.4109943918746515</v>
      </c>
      <c r="D364">
        <f t="shared" si="20"/>
        <v>23609.281645318613</v>
      </c>
      <c r="E364">
        <v>360</v>
      </c>
      <c r="F364">
        <f t="shared" si="23"/>
        <v>2.7798713156981032</v>
      </c>
      <c r="G364">
        <f t="shared" si="21"/>
        <v>27221.450639305796</v>
      </c>
    </row>
    <row r="365" spans="2:7" x14ac:dyDescent="0.35">
      <c r="B365">
        <v>361</v>
      </c>
      <c r="C365">
        <f t="shared" si="22"/>
        <v>2.397046589138228</v>
      </c>
      <c r="D365">
        <f t="shared" si="20"/>
        <v>23472.699990775018</v>
      </c>
      <c r="E365">
        <v>361</v>
      </c>
      <c r="F365">
        <f t="shared" si="23"/>
        <v>2.7765472452259603</v>
      </c>
      <c r="G365">
        <f t="shared" si="21"/>
        <v>27188.900204410471</v>
      </c>
    </row>
    <row r="366" spans="2:7" x14ac:dyDescent="0.35">
      <c r="B366">
        <v>362</v>
      </c>
      <c r="C366">
        <f t="shared" si="22"/>
        <v>2.3830527329929567</v>
      </c>
      <c r="D366">
        <f t="shared" si="20"/>
        <v>23335.667365501718</v>
      </c>
      <c r="E366">
        <v>362</v>
      </c>
      <c r="F366">
        <f t="shared" si="23"/>
        <v>2.7732204112172529</v>
      </c>
      <c r="G366">
        <f t="shared" si="21"/>
        <v>27156.322708019979</v>
      </c>
    </row>
    <row r="367" spans="2:7" x14ac:dyDescent="0.35">
      <c r="B367">
        <v>363</v>
      </c>
      <c r="C367">
        <f t="shared" si="22"/>
        <v>2.3690127992273364</v>
      </c>
      <c r="D367">
        <f t="shared" si="20"/>
        <v>23198.183532411418</v>
      </c>
      <c r="E367">
        <v>363</v>
      </c>
      <c r="F367">
        <f t="shared" si="23"/>
        <v>2.7698908190180691</v>
      </c>
      <c r="G367">
        <f t="shared" si="21"/>
        <v>27123.718202485041</v>
      </c>
    </row>
    <row r="368" spans="2:7" x14ac:dyDescent="0.35">
      <c r="B368">
        <v>364</v>
      </c>
      <c r="C368">
        <f t="shared" si="22"/>
        <v>2.3549267636839635</v>
      </c>
      <c r="D368">
        <f t="shared" si="20"/>
        <v>23060.248254946553</v>
      </c>
      <c r="E368">
        <v>364</v>
      </c>
      <c r="F368">
        <f t="shared" si="23"/>
        <v>2.7665584739494409</v>
      </c>
      <c r="G368">
        <f t="shared" si="21"/>
        <v>27091.086739911018</v>
      </c>
    </row>
    <row r="369" spans="2:7" x14ac:dyDescent="0.35">
      <c r="B369">
        <v>365</v>
      </c>
      <c r="C369">
        <f t="shared" si="22"/>
        <v>2.3407946022592814</v>
      </c>
      <c r="D369">
        <f t="shared" si="20"/>
        <v>22921.861297076855</v>
      </c>
      <c r="E369">
        <v>365</v>
      </c>
      <c r="F369">
        <f t="shared" si="23"/>
        <v>2.7632233813075451</v>
      </c>
      <c r="G369">
        <f t="shared" si="21"/>
        <v>27058.428372159891</v>
      </c>
    </row>
    <row r="370" spans="2:7" x14ac:dyDescent="0.35">
      <c r="B370">
        <v>366</v>
      </c>
      <c r="C370">
        <f t="shared" si="22"/>
        <v>2.3266162909033214</v>
      </c>
      <c r="D370">
        <f t="shared" si="20"/>
        <v>22783.022423296818</v>
      </c>
      <c r="E370">
        <v>366</v>
      </c>
      <c r="F370">
        <f t="shared" si="23"/>
        <v>2.7598855463638809</v>
      </c>
      <c r="G370">
        <f t="shared" si="21"/>
        <v>27025.74315085198</v>
      </c>
    </row>
    <row r="371" spans="2:7" x14ac:dyDescent="0.35">
      <c r="B371">
        <v>367</v>
      </c>
      <c r="C371">
        <f t="shared" si="22"/>
        <v>2.3123918056194062</v>
      </c>
      <c r="D371">
        <f t="shared" si="20"/>
        <v>22643.731398622745</v>
      </c>
      <c r="E371">
        <v>367</v>
      </c>
      <c r="F371">
        <f t="shared" si="23"/>
        <v>2.7565449743654491</v>
      </c>
      <c r="G371">
        <f t="shared" si="21"/>
        <v>26993.031127367711</v>
      </c>
    </row>
    <row r="372" spans="2:7" x14ac:dyDescent="0.35">
      <c r="B372">
        <v>368</v>
      </c>
      <c r="C372">
        <f t="shared" si="22"/>
        <v>2.2981211224639311</v>
      </c>
      <c r="D372">
        <f t="shared" si="20"/>
        <v>22503.987988590696</v>
      </c>
      <c r="E372">
        <v>368</v>
      </c>
      <c r="F372">
        <f t="shared" si="23"/>
        <v>2.7532016705349385</v>
      </c>
      <c r="G372">
        <f t="shared" si="21"/>
        <v>26960.292352849443</v>
      </c>
    </row>
    <row r="373" spans="2:7" x14ac:dyDescent="0.35">
      <c r="B373">
        <v>369</v>
      </c>
      <c r="C373">
        <f t="shared" si="22"/>
        <v>2.2838042175460678</v>
      </c>
      <c r="D373">
        <f t="shared" si="20"/>
        <v>22363.791959253496</v>
      </c>
      <c r="E373">
        <v>369</v>
      </c>
      <c r="F373">
        <f t="shared" si="23"/>
        <v>2.7498556400709009</v>
      </c>
      <c r="G373">
        <f t="shared" si="21"/>
        <v>26927.526878203167</v>
      </c>
    </row>
    <row r="374" spans="2:7" x14ac:dyDescent="0.35">
      <c r="B374">
        <v>370</v>
      </c>
      <c r="C374">
        <f t="shared" si="22"/>
        <v>2.269441067027516</v>
      </c>
      <c r="D374">
        <f t="shared" si="20"/>
        <v>22223.14307717836</v>
      </c>
      <c r="E374">
        <v>370</v>
      </c>
      <c r="F374">
        <f t="shared" si="23"/>
        <v>2.7465068881479255</v>
      </c>
      <c r="G374">
        <f t="shared" si="21"/>
        <v>26894.734754100235</v>
      </c>
    </row>
    <row r="375" spans="2:7" x14ac:dyDescent="0.35">
      <c r="B375">
        <v>371</v>
      </c>
      <c r="C375">
        <f t="shared" si="22"/>
        <v>2.2550316471222418</v>
      </c>
      <c r="D375">
        <f t="shared" si="20"/>
        <v>22082.041109444312</v>
      </c>
      <c r="E375">
        <v>371</v>
      </c>
      <c r="F375">
        <f t="shared" si="23"/>
        <v>2.7431554199168202</v>
      </c>
      <c r="G375">
        <f t="shared" si="21"/>
        <v>26861.916030979119</v>
      </c>
    </row>
    <row r="376" spans="2:7" x14ac:dyDescent="0.35">
      <c r="B376">
        <v>372</v>
      </c>
      <c r="C376">
        <f t="shared" si="22"/>
        <v>2.2405759340962388</v>
      </c>
      <c r="D376">
        <f t="shared" si="20"/>
        <v>21940.485823639836</v>
      </c>
      <c r="E376">
        <v>372</v>
      </c>
      <c r="F376">
        <f t="shared" si="23"/>
        <v>2.7398012405047805</v>
      </c>
      <c r="G376">
        <f t="shared" si="21"/>
        <v>26829.070759047063</v>
      </c>
    </row>
    <row r="377" spans="2:7" x14ac:dyDescent="0.35">
      <c r="B377">
        <v>373</v>
      </c>
      <c r="C377">
        <f t="shared" si="22"/>
        <v>2.2260739042672464</v>
      </c>
      <c r="D377">
        <f t="shared" si="20"/>
        <v>21798.47698786014</v>
      </c>
      <c r="E377">
        <v>373</v>
      </c>
      <c r="F377">
        <f t="shared" si="23"/>
        <v>2.7364443550155588</v>
      </c>
      <c r="G377">
        <f t="shared" si="21"/>
        <v>26796.198988281772</v>
      </c>
    </row>
    <row r="378" spans="2:7" x14ac:dyDescent="0.35">
      <c r="B378">
        <v>374</v>
      </c>
      <c r="C378">
        <f t="shared" si="22"/>
        <v>2.2115255340045326</v>
      </c>
      <c r="D378">
        <f t="shared" si="20"/>
        <v>21656.014370705012</v>
      </c>
      <c r="E378">
        <v>374</v>
      </c>
      <c r="F378">
        <f t="shared" si="23"/>
        <v>2.7330847685296424</v>
      </c>
      <c r="G378">
        <f t="shared" si="21"/>
        <v>26763.300768433099</v>
      </c>
    </row>
    <row r="379" spans="2:7" x14ac:dyDescent="0.35">
      <c r="B379">
        <v>375</v>
      </c>
      <c r="C379">
        <f t="shared" si="22"/>
        <v>2.1969307997286132</v>
      </c>
      <c r="D379">
        <f t="shared" si="20"/>
        <v>21513.097741276088</v>
      </c>
      <c r="E379">
        <v>375</v>
      </c>
      <c r="F379">
        <f t="shared" si="23"/>
        <v>2.7297224861044107</v>
      </c>
      <c r="G379">
        <f t="shared" si="21"/>
        <v>26730.37614902464</v>
      </c>
    </row>
    <row r="380" spans="2:7" x14ac:dyDescent="0.35">
      <c r="B380">
        <v>376</v>
      </c>
      <c r="C380">
        <f t="shared" si="22"/>
        <v>2.1822896779110179</v>
      </c>
      <c r="D380">
        <f t="shared" si="20"/>
        <v>21369.726869174534</v>
      </c>
      <c r="E380">
        <v>376</v>
      </c>
      <c r="F380">
        <f t="shared" si="23"/>
        <v>2.7263575127743089</v>
      </c>
      <c r="G380">
        <f t="shared" si="21"/>
        <v>26697.425179355403</v>
      </c>
    </row>
    <row r="381" spans="2:7" x14ac:dyDescent="0.35">
      <c r="B381">
        <v>377</v>
      </c>
      <c r="C381">
        <f t="shared" si="22"/>
        <v>2.1676021450740497</v>
      </c>
      <c r="D381">
        <f t="shared" si="20"/>
        <v>21225.901524498713</v>
      </c>
      <c r="E381">
        <v>377</v>
      </c>
      <c r="F381">
        <f t="shared" si="23"/>
        <v>2.7229898535510122</v>
      </c>
      <c r="G381">
        <f t="shared" si="21"/>
        <v>26664.447908501428</v>
      </c>
    </row>
    <row r="382" spans="2:7" x14ac:dyDescent="0.35">
      <c r="B382">
        <v>378</v>
      </c>
      <c r="C382">
        <f t="shared" si="22"/>
        <v>2.152868177790523</v>
      </c>
      <c r="D382">
        <f t="shared" si="20"/>
        <v>21081.621477841607</v>
      </c>
      <c r="E382">
        <v>378</v>
      </c>
      <c r="F382">
        <f t="shared" si="23"/>
        <v>2.7196195134235861</v>
      </c>
      <c r="G382">
        <f t="shared" si="21"/>
        <v>26631.444385317347</v>
      </c>
    </row>
    <row r="383" spans="2:7" x14ac:dyDescent="0.35">
      <c r="B383">
        <v>379</v>
      </c>
      <c r="C383">
        <f t="shared" si="22"/>
        <v>2.1380877526835516</v>
      </c>
      <c r="D383">
        <f t="shared" si="20"/>
        <v>20936.886500288758</v>
      </c>
      <c r="E383">
        <v>379</v>
      </c>
      <c r="F383">
        <f t="shared" si="23"/>
        <v>2.7162464973586502</v>
      </c>
      <c r="G383">
        <f t="shared" si="21"/>
        <v>26598.414658438</v>
      </c>
    </row>
    <row r="384" spans="2:7" x14ac:dyDescent="0.35">
      <c r="B384">
        <v>380</v>
      </c>
      <c r="C384">
        <f t="shared" si="22"/>
        <v>2.1232608464262657</v>
      </c>
      <c r="D384">
        <f t="shared" si="20"/>
        <v>20791.696363415471</v>
      </c>
      <c r="E384">
        <v>380</v>
      </c>
      <c r="F384">
        <f t="shared" si="23"/>
        <v>2.7128708103005383</v>
      </c>
      <c r="G384">
        <f t="shared" si="21"/>
        <v>26565.358776279998</v>
      </c>
    </row>
    <row r="385" spans="2:7" x14ac:dyDescent="0.35">
      <c r="B385">
        <v>381</v>
      </c>
      <c r="C385">
        <f t="shared" si="22"/>
        <v>2.1083874357416148</v>
      </c>
      <c r="D385">
        <f t="shared" si="20"/>
        <v>20646.050839284919</v>
      </c>
      <c r="E385">
        <v>381</v>
      </c>
      <c r="F385">
        <f t="shared" si="23"/>
        <v>2.7094924571714536</v>
      </c>
      <c r="G385">
        <f t="shared" si="21"/>
        <v>26532.276787043229</v>
      </c>
    </row>
    <row r="386" spans="2:7" x14ac:dyDescent="0.35">
      <c r="B386">
        <v>382</v>
      </c>
      <c r="C386">
        <f t="shared" si="22"/>
        <v>2.0934674974021075</v>
      </c>
      <c r="D386">
        <f t="shared" si="20"/>
        <v>20499.949700445552</v>
      </c>
      <c r="E386">
        <v>382</v>
      </c>
      <c r="F386">
        <f t="shared" si="23"/>
        <v>2.7061114428716304</v>
      </c>
      <c r="G386">
        <f t="shared" si="21"/>
        <v>26499.168738712469</v>
      </c>
    </row>
    <row r="387" spans="2:7" x14ac:dyDescent="0.35">
      <c r="B387">
        <v>383</v>
      </c>
      <c r="C387">
        <f t="shared" si="22"/>
        <v>2.0785010082295763</v>
      </c>
      <c r="D387">
        <f t="shared" si="20"/>
        <v>20353.392719928826</v>
      </c>
      <c r="E387">
        <v>383</v>
      </c>
      <c r="F387">
        <f t="shared" si="23"/>
        <v>2.7027277722794865</v>
      </c>
      <c r="G387">
        <f t="shared" si="21"/>
        <v>26466.034679058852</v>
      </c>
    </row>
    <row r="388" spans="2:7" x14ac:dyDescent="0.35">
      <c r="B388">
        <v>384</v>
      </c>
      <c r="C388">
        <f t="shared" si="22"/>
        <v>2.0634879450949524</v>
      </c>
      <c r="D388">
        <f t="shared" si="20"/>
        <v>20206.379671246999</v>
      </c>
      <c r="E388">
        <v>384</v>
      </c>
      <c r="F388">
        <f t="shared" si="23"/>
        <v>2.699341450251775</v>
      </c>
      <c r="G388">
        <f t="shared" si="21"/>
        <v>26432.874655641368</v>
      </c>
    </row>
    <row r="389" spans="2:7" x14ac:dyDescent="0.35">
      <c r="B389">
        <v>385</v>
      </c>
      <c r="C389">
        <f t="shared" si="22"/>
        <v>2.0484282849180331</v>
      </c>
      <c r="D389">
        <f t="shared" ref="D389:D452" si="24">C389*998.2*9.81</f>
        <v>20058.910328390823</v>
      </c>
      <c r="E389">
        <v>385</v>
      </c>
      <c r="F389">
        <f t="shared" si="23"/>
        <v>2.6959524816237437</v>
      </c>
      <c r="G389">
        <f t="shared" ref="G389:G452" si="25">F389*998.2*9.81</f>
        <v>26399.688715808417</v>
      </c>
    </row>
    <row r="390" spans="2:7" x14ac:dyDescent="0.35">
      <c r="B390">
        <v>386</v>
      </c>
      <c r="C390">
        <f t="shared" ref="C390:C453" si="26">4.7-(0.00000577224*B390^2.19)</f>
        <v>2.033322004667248</v>
      </c>
      <c r="D390">
        <f t="shared" si="24"/>
        <v>19910.984465827292</v>
      </c>
      <c r="E390">
        <v>386</v>
      </c>
      <c r="F390">
        <f t="shared" ref="F390:F453" si="27">3.7-(0.000437175*E390^1.3)</f>
        <v>2.6925608712092792</v>
      </c>
      <c r="G390">
        <f t="shared" si="25"/>
        <v>26366.476906699216</v>
      </c>
    </row>
    <row r="391" spans="2:7" x14ac:dyDescent="0.35">
      <c r="B391">
        <v>387</v>
      </c>
      <c r="C391">
        <f t="shared" si="26"/>
        <v>2.0181690813594337</v>
      </c>
      <c r="D391">
        <f t="shared" si="24"/>
        <v>19762.601858497401</v>
      </c>
      <c r="E391">
        <v>387</v>
      </c>
      <c r="F391">
        <f t="shared" si="27"/>
        <v>2.6891666238010581</v>
      </c>
      <c r="G391">
        <f t="shared" si="25"/>
        <v>26333.239275245302</v>
      </c>
    </row>
    <row r="392" spans="2:7" x14ac:dyDescent="0.35">
      <c r="B392">
        <v>388</v>
      </c>
      <c r="C392">
        <f t="shared" si="26"/>
        <v>2.0029694920596026</v>
      </c>
      <c r="D392">
        <f t="shared" si="24"/>
        <v>19613.762281813917</v>
      </c>
      <c r="E392">
        <v>388</v>
      </c>
      <c r="F392">
        <f t="shared" si="27"/>
        <v>2.6857697441706962</v>
      </c>
      <c r="G392">
        <f t="shared" si="25"/>
        <v>26299.975868171965</v>
      </c>
    </row>
    <row r="393" spans="2:7" x14ac:dyDescent="0.35">
      <c r="B393">
        <v>389</v>
      </c>
      <c r="C393">
        <f t="shared" si="26"/>
        <v>1.9877232138807197</v>
      </c>
      <c r="D393">
        <f t="shared" si="24"/>
        <v>19464.465511659157</v>
      </c>
      <c r="E393">
        <v>389</v>
      </c>
      <c r="F393">
        <f t="shared" si="27"/>
        <v>2.6823702370688962</v>
      </c>
      <c r="G393">
        <f t="shared" si="25"/>
        <v>26266.686731999711</v>
      </c>
    </row>
    <row r="394" spans="2:7" x14ac:dyDescent="0.35">
      <c r="B394">
        <v>390</v>
      </c>
      <c r="C394">
        <f t="shared" si="26"/>
        <v>1.9724302239834741</v>
      </c>
      <c r="D394">
        <f t="shared" si="24"/>
        <v>19314.711324382781</v>
      </c>
      <c r="E394">
        <v>390</v>
      </c>
      <c r="F394">
        <f t="shared" si="27"/>
        <v>2.6789681072255878</v>
      </c>
      <c r="G394">
        <f t="shared" si="25"/>
        <v>26233.37191304563</v>
      </c>
    </row>
    <row r="395" spans="2:7" x14ac:dyDescent="0.35">
      <c r="B395">
        <v>391</v>
      </c>
      <c r="C395">
        <f t="shared" si="26"/>
        <v>1.9570904995760827</v>
      </c>
      <c r="D395">
        <f t="shared" si="24"/>
        <v>19164.499496799861</v>
      </c>
      <c r="E395">
        <v>391</v>
      </c>
      <c r="F395">
        <f t="shared" si="27"/>
        <v>2.6755633593500785</v>
      </c>
      <c r="G395">
        <f t="shared" si="25"/>
        <v>26200.03145742487</v>
      </c>
    </row>
    <row r="396" spans="2:7" x14ac:dyDescent="0.35">
      <c r="B396">
        <v>392</v>
      </c>
      <c r="C396">
        <f t="shared" si="26"/>
        <v>1.9417040179140348</v>
      </c>
      <c r="D396">
        <f t="shared" si="24"/>
        <v>19013.829806188358</v>
      </c>
      <c r="E396">
        <v>392</v>
      </c>
      <c r="F396">
        <f t="shared" si="27"/>
        <v>2.672155998131192</v>
      </c>
      <c r="G396">
        <f t="shared" si="25"/>
        <v>26166.665411051996</v>
      </c>
    </row>
    <row r="397" spans="2:7" x14ac:dyDescent="0.35">
      <c r="B397">
        <v>393</v>
      </c>
      <c r="C397">
        <f t="shared" si="26"/>
        <v>1.9262707562998904</v>
      </c>
      <c r="D397">
        <f t="shared" si="24"/>
        <v>18862.702030287182</v>
      </c>
      <c r="E397">
        <v>393</v>
      </c>
      <c r="F397">
        <f t="shared" si="27"/>
        <v>2.6687460282374063</v>
      </c>
      <c r="G397">
        <f t="shared" si="25"/>
        <v>26133.273819642342</v>
      </c>
    </row>
    <row r="398" spans="2:7" x14ac:dyDescent="0.35">
      <c r="B398">
        <v>394</v>
      </c>
      <c r="C398">
        <f t="shared" si="26"/>
        <v>1.910790692083062</v>
      </c>
      <c r="D398">
        <f t="shared" si="24"/>
        <v>18711.115947294038</v>
      </c>
      <c r="E398">
        <v>394</v>
      </c>
      <c r="F398">
        <f t="shared" si="27"/>
        <v>2.6653334543170022</v>
      </c>
      <c r="G398">
        <f t="shared" si="25"/>
        <v>26099.856728713461</v>
      </c>
    </row>
    <row r="399" spans="2:7" x14ac:dyDescent="0.35">
      <c r="B399">
        <v>395</v>
      </c>
      <c r="C399">
        <f t="shared" si="26"/>
        <v>1.8952638026595978</v>
      </c>
      <c r="D399">
        <f t="shared" si="24"/>
        <v>18559.071335863293</v>
      </c>
      <c r="E399">
        <v>395</v>
      </c>
      <c r="F399">
        <f t="shared" si="27"/>
        <v>2.6619182809981958</v>
      </c>
      <c r="G399">
        <f t="shared" si="25"/>
        <v>26066.414183586436</v>
      </c>
    </row>
    <row r="400" spans="2:7" x14ac:dyDescent="0.35">
      <c r="B400">
        <v>396</v>
      </c>
      <c r="C400">
        <f t="shared" si="26"/>
        <v>1.8796900654719759</v>
      </c>
      <c r="D400">
        <f t="shared" si="24"/>
        <v>18406.567975103982</v>
      </c>
      <c r="E400">
        <v>396</v>
      </c>
      <c r="F400">
        <f t="shared" si="27"/>
        <v>2.6585005128892734</v>
      </c>
      <c r="G400">
        <f t="shared" si="25"/>
        <v>26032.946229387177</v>
      </c>
    </row>
    <row r="401" spans="2:7" x14ac:dyDescent="0.35">
      <c r="B401">
        <v>397</v>
      </c>
      <c r="C401">
        <f t="shared" si="26"/>
        <v>1.8640694580088764</v>
      </c>
      <c r="D401">
        <f t="shared" si="24"/>
        <v>18253.605644577558</v>
      </c>
      <c r="E401">
        <v>397</v>
      </c>
      <c r="F401">
        <f t="shared" si="27"/>
        <v>2.6550801545787328</v>
      </c>
      <c r="G401">
        <f t="shared" si="25"/>
        <v>25999.452911047822</v>
      </c>
    </row>
    <row r="402" spans="2:7" x14ac:dyDescent="0.35">
      <c r="B402">
        <v>398</v>
      </c>
      <c r="C402">
        <f t="shared" si="26"/>
        <v>1.8484019578049833</v>
      </c>
      <c r="D402">
        <f t="shared" si="24"/>
        <v>18100.184124295967</v>
      </c>
      <c r="E402">
        <v>398</v>
      </c>
      <c r="F402">
        <f t="shared" si="27"/>
        <v>2.6516572106354177</v>
      </c>
      <c r="G402">
        <f t="shared" si="25"/>
        <v>25965.934273308052</v>
      </c>
    </row>
    <row r="403" spans="2:7" x14ac:dyDescent="0.35">
      <c r="B403">
        <v>399</v>
      </c>
      <c r="C403">
        <f t="shared" si="26"/>
        <v>1.832687542440762</v>
      </c>
      <c r="D403">
        <f t="shared" si="24"/>
        <v>17946.303194719458</v>
      </c>
      <c r="E403">
        <v>399</v>
      </c>
      <c r="F403">
        <f t="shared" si="27"/>
        <v>2.6482316856086463</v>
      </c>
      <c r="G403">
        <f t="shared" si="25"/>
        <v>25932.390360716348</v>
      </c>
    </row>
    <row r="404" spans="2:7" x14ac:dyDescent="0.35">
      <c r="B404">
        <v>400</v>
      </c>
      <c r="C404">
        <f t="shared" si="26"/>
        <v>1.8169261895422761</v>
      </c>
      <c r="D404">
        <f t="shared" si="24"/>
        <v>17791.962636754793</v>
      </c>
      <c r="E404">
        <v>400</v>
      </c>
      <c r="F404">
        <f t="shared" si="27"/>
        <v>2.644803584028347</v>
      </c>
      <c r="G404">
        <f t="shared" si="25"/>
        <v>25898.821217631314</v>
      </c>
    </row>
    <row r="405" spans="2:7" x14ac:dyDescent="0.35">
      <c r="B405">
        <v>401</v>
      </c>
      <c r="C405">
        <f t="shared" si="26"/>
        <v>1.8011178767809359</v>
      </c>
      <c r="D405">
        <f t="shared" si="24"/>
        <v>17637.162231752787</v>
      </c>
      <c r="E405">
        <v>401</v>
      </c>
      <c r="F405">
        <f t="shared" si="27"/>
        <v>2.64137291040519</v>
      </c>
      <c r="G405">
        <f t="shared" si="25"/>
        <v>25865.22688822298</v>
      </c>
    </row>
    <row r="406" spans="2:7" x14ac:dyDescent="0.35">
      <c r="B406">
        <v>402</v>
      </c>
      <c r="C406">
        <f t="shared" si="26"/>
        <v>1.7852625818733538</v>
      </c>
      <c r="D406">
        <f t="shared" si="24"/>
        <v>17481.901761506884</v>
      </c>
      <c r="E406">
        <v>402</v>
      </c>
      <c r="F406">
        <f t="shared" si="27"/>
        <v>2.6379396692307147</v>
      </c>
      <c r="G406">
        <f t="shared" si="25"/>
        <v>25831.607416474038</v>
      </c>
    </row>
    <row r="407" spans="2:7" x14ac:dyDescent="0.35">
      <c r="B407">
        <v>403</v>
      </c>
      <c r="C407">
        <f t="shared" si="26"/>
        <v>1.7693602825810877</v>
      </c>
      <c r="D407">
        <f t="shared" si="24"/>
        <v>17326.181008250653</v>
      </c>
      <c r="E407">
        <v>403</v>
      </c>
      <c r="F407">
        <f t="shared" si="27"/>
        <v>2.634503864977459</v>
      </c>
      <c r="G407">
        <f t="shared" si="25"/>
        <v>25797.962846181104</v>
      </c>
    </row>
    <row r="408" spans="2:7" x14ac:dyDescent="0.35">
      <c r="B408">
        <v>404</v>
      </c>
      <c r="C408">
        <f t="shared" si="26"/>
        <v>1.7534109567104541</v>
      </c>
      <c r="D408">
        <f t="shared" si="24"/>
        <v>17169.999754655961</v>
      </c>
      <c r="E408">
        <v>404</v>
      </c>
      <c r="F408">
        <f t="shared" si="27"/>
        <v>2.6310655020990876</v>
      </c>
      <c r="G408">
        <f t="shared" si="25"/>
        <v>25764.293220955988</v>
      </c>
    </row>
    <row r="409" spans="2:7" x14ac:dyDescent="0.35">
      <c r="B409">
        <v>405</v>
      </c>
      <c r="C409">
        <f t="shared" si="26"/>
        <v>1.7374145821123692</v>
      </c>
      <c r="D409">
        <f t="shared" si="24"/>
        <v>17013.357783831405</v>
      </c>
      <c r="E409">
        <v>405</v>
      </c>
      <c r="F409">
        <f t="shared" si="27"/>
        <v>2.6276245850305187</v>
      </c>
      <c r="G409">
        <f t="shared" si="25"/>
        <v>25730.598584226918</v>
      </c>
    </row>
    <row r="410" spans="2:7" x14ac:dyDescent="0.35">
      <c r="B410">
        <v>406</v>
      </c>
      <c r="C410">
        <f t="shared" si="26"/>
        <v>1.7213711366820621</v>
      </c>
      <c r="D410">
        <f t="shared" si="24"/>
        <v>16856.254879319498</v>
      </c>
      <c r="E410">
        <v>406</v>
      </c>
      <c r="F410">
        <f t="shared" si="27"/>
        <v>2.6241811181880434</v>
      </c>
      <c r="G410">
        <f t="shared" si="25"/>
        <v>25696.878979239747</v>
      </c>
    </row>
    <row r="411" spans="2:7" x14ac:dyDescent="0.35">
      <c r="B411">
        <v>407</v>
      </c>
      <c r="C411">
        <f t="shared" si="26"/>
        <v>1.7052805983589594</v>
      </c>
      <c r="D411">
        <f t="shared" si="24"/>
        <v>16698.690825095571</v>
      </c>
      <c r="E411">
        <v>407</v>
      </c>
      <c r="F411">
        <f t="shared" si="27"/>
        <v>2.6207351059694601</v>
      </c>
      <c r="G411">
        <f t="shared" si="25"/>
        <v>25663.134449059198</v>
      </c>
    </row>
    <row r="412" spans="2:7" x14ac:dyDescent="0.35">
      <c r="B412">
        <v>408</v>
      </c>
      <c r="C412">
        <f t="shared" si="26"/>
        <v>1.689142945126449</v>
      </c>
      <c r="D412">
        <f t="shared" si="24"/>
        <v>16540.665405565425</v>
      </c>
      <c r="E412">
        <v>408</v>
      </c>
      <c r="F412">
        <f t="shared" si="27"/>
        <v>2.6172865527541869</v>
      </c>
      <c r="G412">
        <f t="shared" si="25"/>
        <v>25629.365036570045</v>
      </c>
    </row>
    <row r="413" spans="2:7" x14ac:dyDescent="0.35">
      <c r="B413">
        <v>409</v>
      </c>
      <c r="C413">
        <f t="shared" si="26"/>
        <v>1.6729581550116919</v>
      </c>
      <c r="D413">
        <f t="shared" si="24"/>
        <v>16382.178405563503</v>
      </c>
      <c r="E413">
        <v>409</v>
      </c>
      <c r="F413">
        <f t="shared" si="27"/>
        <v>2.6138354629033884</v>
      </c>
      <c r="G413">
        <f t="shared" si="25"/>
        <v>25595.570784478292</v>
      </c>
    </row>
    <row r="414" spans="2:7" x14ac:dyDescent="0.35">
      <c r="B414">
        <v>410</v>
      </c>
      <c r="C414">
        <f t="shared" si="26"/>
        <v>1.6567262060854318</v>
      </c>
      <c r="D414">
        <f t="shared" si="24"/>
        <v>16223.229610351029</v>
      </c>
      <c r="E414">
        <v>410</v>
      </c>
      <c r="F414">
        <f t="shared" si="27"/>
        <v>2.6103818407600965</v>
      </c>
      <c r="G414">
        <f t="shared" si="25"/>
        <v>25561.751735312406</v>
      </c>
    </row>
    <row r="415" spans="2:7" x14ac:dyDescent="0.35">
      <c r="B415">
        <v>411</v>
      </c>
      <c r="C415">
        <f t="shared" si="26"/>
        <v>1.6404470764617978</v>
      </c>
      <c r="D415">
        <f t="shared" si="24"/>
        <v>16063.818805614075</v>
      </c>
      <c r="E415">
        <v>411</v>
      </c>
      <c r="F415">
        <f t="shared" si="27"/>
        <v>2.6069256906493301</v>
      </c>
      <c r="G415">
        <f t="shared" si="25"/>
        <v>25527.907931424445</v>
      </c>
    </row>
    <row r="416" spans="2:7" x14ac:dyDescent="0.35">
      <c r="B416">
        <v>412</v>
      </c>
      <c r="C416">
        <f t="shared" si="26"/>
        <v>1.6241207442981005</v>
      </c>
      <c r="D416">
        <f t="shared" si="24"/>
        <v>15903.945777461551</v>
      </c>
      <c r="E416">
        <v>412</v>
      </c>
      <c r="F416">
        <f t="shared" si="27"/>
        <v>2.6034670168782061</v>
      </c>
      <c r="G416">
        <f t="shared" si="25"/>
        <v>25494.03941499117</v>
      </c>
    </row>
    <row r="417" spans="2:7" x14ac:dyDescent="0.35">
      <c r="B417">
        <v>413</v>
      </c>
      <c r="C417">
        <f t="shared" si="26"/>
        <v>1.6077471877946801</v>
      </c>
      <c r="D417">
        <f t="shared" si="24"/>
        <v>15743.610312423734</v>
      </c>
      <c r="E417">
        <v>413</v>
      </c>
      <c r="F417">
        <f t="shared" si="27"/>
        <v>2.600005823736069</v>
      </c>
      <c r="G417">
        <f t="shared" si="25"/>
        <v>25460.146228015306</v>
      </c>
    </row>
    <row r="418" spans="2:7" x14ac:dyDescent="0.35">
      <c r="B418">
        <v>414</v>
      </c>
      <c r="C418">
        <f t="shared" si="26"/>
        <v>1.5913263851946837</v>
      </c>
      <c r="D418">
        <f t="shared" si="24"/>
        <v>15582.812197450081</v>
      </c>
      <c r="E418">
        <v>414</v>
      </c>
      <c r="F418">
        <f t="shared" si="27"/>
        <v>2.5965421154946009</v>
      </c>
      <c r="G418">
        <f t="shared" si="25"/>
        <v>25426.228412326636</v>
      </c>
    </row>
    <row r="419" spans="2:7" x14ac:dyDescent="0.35">
      <c r="B419">
        <v>415</v>
      </c>
      <c r="C419">
        <f t="shared" si="26"/>
        <v>1.5748583147838686</v>
      </c>
      <c r="D419">
        <f t="shared" si="24"/>
        <v>15421.5512199073</v>
      </c>
      <c r="E419">
        <v>415</v>
      </c>
      <c r="F419">
        <f t="shared" si="27"/>
        <v>2.5930758964079308</v>
      </c>
      <c r="G419">
        <f t="shared" si="25"/>
        <v>25392.286009583033</v>
      </c>
    </row>
    <row r="420" spans="2:7" x14ac:dyDescent="0.35">
      <c r="B420">
        <v>416</v>
      </c>
      <c r="C420">
        <f t="shared" si="26"/>
        <v>1.5583429548904677</v>
      </c>
      <c r="D420">
        <f t="shared" si="24"/>
        <v>15259.827167578034</v>
      </c>
      <c r="E420">
        <v>416</v>
      </c>
      <c r="F420">
        <f t="shared" si="27"/>
        <v>2.5896071707127604</v>
      </c>
      <c r="G420">
        <f t="shared" si="25"/>
        <v>25358.319061271737</v>
      </c>
    </row>
    <row r="421" spans="2:7" x14ac:dyDescent="0.35">
      <c r="B421">
        <v>417</v>
      </c>
      <c r="C421">
        <f t="shared" si="26"/>
        <v>1.541780283884945</v>
      </c>
      <c r="D421">
        <f t="shared" si="24"/>
        <v>15097.639828658472</v>
      </c>
      <c r="E421">
        <v>417</v>
      </c>
      <c r="F421">
        <f t="shared" si="27"/>
        <v>2.58613594262847</v>
      </c>
      <c r="G421">
        <f t="shared" si="25"/>
        <v>25324.327608710362</v>
      </c>
    </row>
    <row r="422" spans="2:7" x14ac:dyDescent="0.35">
      <c r="B422">
        <v>418</v>
      </c>
      <c r="C422">
        <f t="shared" si="26"/>
        <v>1.5251702801798572</v>
      </c>
      <c r="D422">
        <f t="shared" si="24"/>
        <v>14934.988991756984</v>
      </c>
      <c r="E422">
        <v>418</v>
      </c>
      <c r="F422">
        <f t="shared" si="27"/>
        <v>2.5826622163572326</v>
      </c>
      <c r="G422">
        <f t="shared" si="25"/>
        <v>25290.311693048021</v>
      </c>
    </row>
    <row r="423" spans="2:7" x14ac:dyDescent="0.35">
      <c r="B423">
        <v>419</v>
      </c>
      <c r="C423">
        <f t="shared" si="26"/>
        <v>1.5085129222296443</v>
      </c>
      <c r="D423">
        <f t="shared" si="24"/>
        <v>14771.874445892081</v>
      </c>
      <c r="E423">
        <v>419</v>
      </c>
      <c r="F423">
        <f t="shared" si="27"/>
        <v>2.5791859960841239</v>
      </c>
      <c r="G423">
        <f t="shared" si="25"/>
        <v>25256.271355266406</v>
      </c>
    </row>
    <row r="424" spans="2:7" x14ac:dyDescent="0.35">
      <c r="B424">
        <v>420</v>
      </c>
      <c r="C424">
        <f t="shared" si="26"/>
        <v>1.4918081885304577</v>
      </c>
      <c r="D424">
        <f t="shared" si="24"/>
        <v>14608.29598049072</v>
      </c>
      <c r="E424">
        <v>420</v>
      </c>
      <c r="F424">
        <f t="shared" si="27"/>
        <v>2.575707285977233</v>
      </c>
      <c r="G424">
        <f t="shared" si="25"/>
        <v>25222.206636180872</v>
      </c>
    </row>
    <row r="425" spans="2:7" x14ac:dyDescent="0.35">
      <c r="B425">
        <v>421</v>
      </c>
      <c r="C425">
        <f t="shared" si="26"/>
        <v>1.4750560576199789</v>
      </c>
      <c r="D425">
        <f t="shared" si="24"/>
        <v>14444.253385386541</v>
      </c>
      <c r="E425">
        <v>421</v>
      </c>
      <c r="F425">
        <f t="shared" si="27"/>
        <v>2.5722260901877751</v>
      </c>
      <c r="G425">
        <f t="shared" si="25"/>
        <v>25188.117576441542</v>
      </c>
    </row>
    <row r="426" spans="2:7" x14ac:dyDescent="0.35">
      <c r="B426">
        <v>422</v>
      </c>
      <c r="C426">
        <f t="shared" si="26"/>
        <v>1.458256508077231</v>
      </c>
      <c r="D426">
        <f t="shared" si="24"/>
        <v>14279.746450818009</v>
      </c>
      <c r="E426">
        <v>422</v>
      </c>
      <c r="F426">
        <f t="shared" si="27"/>
        <v>2.5687424128501939</v>
      </c>
      <c r="G426">
        <f t="shared" si="25"/>
        <v>25154.004216534297</v>
      </c>
    </row>
    <row r="427" spans="2:7" x14ac:dyDescent="0.35">
      <c r="B427">
        <v>423</v>
      </c>
      <c r="C427">
        <f t="shared" si="26"/>
        <v>1.4414095185224509</v>
      </c>
      <c r="D427">
        <f t="shared" si="24"/>
        <v>14114.774967427174</v>
      </c>
      <c r="E427">
        <v>423</v>
      </c>
      <c r="F427">
        <f t="shared" si="27"/>
        <v>2.5652562580822735</v>
      </c>
      <c r="G427">
        <f t="shared" si="25"/>
        <v>25119.866596781889</v>
      </c>
    </row>
    <row r="428" spans="2:7" x14ac:dyDescent="0.35">
      <c r="B428">
        <v>424</v>
      </c>
      <c r="C428">
        <f t="shared" si="26"/>
        <v>1.4245150676168112</v>
      </c>
      <c r="D428">
        <f t="shared" si="24"/>
        <v>13949.338726256943</v>
      </c>
      <c r="E428">
        <v>424</v>
      </c>
      <c r="F428">
        <f t="shared" si="27"/>
        <v>2.5617676299852405</v>
      </c>
      <c r="G428">
        <f t="shared" si="25"/>
        <v>25085.704757344931</v>
      </c>
    </row>
    <row r="429" spans="2:7" x14ac:dyDescent="0.35">
      <c r="B429">
        <v>425</v>
      </c>
      <c r="C429">
        <f t="shared" si="26"/>
        <v>1.4075731340623632</v>
      </c>
      <c r="D429">
        <f t="shared" si="24"/>
        <v>13783.43751875051</v>
      </c>
      <c r="E429">
        <v>425</v>
      </c>
      <c r="F429">
        <f t="shared" si="27"/>
        <v>2.5582765326438737</v>
      </c>
      <c r="G429">
        <f t="shared" si="25"/>
        <v>25051.518738222974</v>
      </c>
    </row>
    <row r="430" spans="2:7" x14ac:dyDescent="0.35">
      <c r="B430">
        <v>426</v>
      </c>
      <c r="C430">
        <f t="shared" si="26"/>
        <v>1.3905836966017766</v>
      </c>
      <c r="D430">
        <f t="shared" si="24"/>
        <v>13617.071136748837</v>
      </c>
      <c r="E430">
        <v>426</v>
      </c>
      <c r="F430">
        <f t="shared" si="27"/>
        <v>2.5547829701266092</v>
      </c>
      <c r="G430">
        <f t="shared" si="25"/>
        <v>25017.308579255539</v>
      </c>
    </row>
    <row r="431" spans="2:7" x14ac:dyDescent="0.35">
      <c r="B431">
        <v>427</v>
      </c>
      <c r="C431">
        <f t="shared" si="26"/>
        <v>1.373546734018209</v>
      </c>
      <c r="D431">
        <f t="shared" si="24"/>
        <v>13450.239372489339</v>
      </c>
      <c r="E431">
        <v>427</v>
      </c>
      <c r="F431">
        <f t="shared" si="27"/>
        <v>2.5512869464856394</v>
      </c>
      <c r="G431">
        <f t="shared" si="25"/>
        <v>24983.07432012308</v>
      </c>
    </row>
    <row r="432" spans="2:7" x14ac:dyDescent="0.35">
      <c r="B432">
        <v>428</v>
      </c>
      <c r="C432">
        <f t="shared" si="26"/>
        <v>1.3564622251351124</v>
      </c>
      <c r="D432">
        <f t="shared" si="24"/>
        <v>13282.942018604017</v>
      </c>
      <c r="E432">
        <v>428</v>
      </c>
      <c r="F432">
        <f t="shared" si="27"/>
        <v>2.5477884657570171</v>
      </c>
      <c r="G432">
        <f t="shared" si="25"/>
        <v>24948.816000348004</v>
      </c>
    </row>
    <row r="433" spans="2:7" x14ac:dyDescent="0.35">
      <c r="B433">
        <v>429</v>
      </c>
      <c r="C433">
        <f t="shared" si="26"/>
        <v>1.3393301488160749</v>
      </c>
      <c r="D433">
        <f t="shared" si="24"/>
        <v>13115.178868117902</v>
      </c>
      <c r="E433">
        <v>429</v>
      </c>
      <c r="F433">
        <f t="shared" si="27"/>
        <v>2.5442875319607587</v>
      </c>
      <c r="G433">
        <f t="shared" si="25"/>
        <v>24914.533659295681</v>
      </c>
    </row>
    <row r="434" spans="2:7" x14ac:dyDescent="0.35">
      <c r="B434">
        <v>430</v>
      </c>
      <c r="C434">
        <f t="shared" si="26"/>
        <v>1.3221504839646565</v>
      </c>
      <c r="D434">
        <f t="shared" si="24"/>
        <v>12946.949714447435</v>
      </c>
      <c r="E434">
        <v>430</v>
      </c>
      <c r="F434">
        <f t="shared" si="27"/>
        <v>2.540784149100948</v>
      </c>
      <c r="G434">
        <f t="shared" si="25"/>
        <v>24880.227336175474</v>
      </c>
    </row>
    <row r="435" spans="2:7" x14ac:dyDescent="0.35">
      <c r="B435">
        <v>431</v>
      </c>
      <c r="C435">
        <f t="shared" si="26"/>
        <v>1.3049232095241936</v>
      </c>
      <c r="D435">
        <f t="shared" si="24"/>
        <v>12778.254351398562</v>
      </c>
      <c r="E435">
        <v>431</v>
      </c>
      <c r="F435">
        <f t="shared" si="27"/>
        <v>2.5372783211658305</v>
      </c>
      <c r="G435">
        <f t="shared" si="25"/>
        <v>24845.897070041654</v>
      </c>
    </row>
    <row r="436" spans="2:7" x14ac:dyDescent="0.35">
      <c r="B436">
        <v>432</v>
      </c>
      <c r="C436">
        <f t="shared" si="26"/>
        <v>1.2876483044776617</v>
      </c>
      <c r="D436">
        <f t="shared" si="24"/>
        <v>12609.092573165397</v>
      </c>
      <c r="E436">
        <v>432</v>
      </c>
      <c r="F436">
        <f t="shared" si="27"/>
        <v>2.5337700521279132</v>
      </c>
      <c r="G436">
        <f t="shared" si="25"/>
        <v>24811.542899794356</v>
      </c>
    </row>
    <row r="437" spans="2:7" x14ac:dyDescent="0.35">
      <c r="B437">
        <v>433</v>
      </c>
      <c r="C437">
        <f t="shared" si="26"/>
        <v>1.2703257478475209</v>
      </c>
      <c r="D437">
        <f t="shared" si="24"/>
        <v>12439.46417432869</v>
      </c>
      <c r="E437">
        <v>433</v>
      </c>
      <c r="F437">
        <f t="shared" si="27"/>
        <v>2.5302593459440716</v>
      </c>
      <c r="G437">
        <f t="shared" si="25"/>
        <v>24777.164864180664</v>
      </c>
    </row>
    <row r="438" spans="2:7" x14ac:dyDescent="0.35">
      <c r="B438">
        <v>434</v>
      </c>
      <c r="C438">
        <f t="shared" si="26"/>
        <v>1.2529555186954755</v>
      </c>
      <c r="D438">
        <f t="shared" si="24"/>
        <v>12269.368949853491</v>
      </c>
      <c r="E438">
        <v>434</v>
      </c>
      <c r="F438">
        <f t="shared" si="27"/>
        <v>2.5267462065556332</v>
      </c>
      <c r="G438">
        <f t="shared" si="25"/>
        <v>24742.763001795403</v>
      </c>
    </row>
    <row r="439" spans="2:7" x14ac:dyDescent="0.35">
      <c r="B439">
        <v>435</v>
      </c>
      <c r="C439">
        <f t="shared" si="26"/>
        <v>1.2355375961224047</v>
      </c>
      <c r="D439">
        <f t="shared" si="24"/>
        <v>12098.806695088462</v>
      </c>
      <c r="E439">
        <v>435</v>
      </c>
      <c r="F439">
        <f t="shared" si="27"/>
        <v>2.5232306378884868</v>
      </c>
      <c r="G439">
        <f t="shared" si="25"/>
        <v>24708.337351082224</v>
      </c>
    </row>
    <row r="440" spans="2:7" x14ac:dyDescent="0.35">
      <c r="B440">
        <v>436</v>
      </c>
      <c r="C440">
        <f t="shared" si="26"/>
        <v>1.2180719592681424</v>
      </c>
      <c r="D440">
        <f t="shared" si="24"/>
        <v>11927.777205763721</v>
      </c>
      <c r="E440">
        <v>436</v>
      </c>
      <c r="F440">
        <f t="shared" si="27"/>
        <v>2.5197126438531727</v>
      </c>
      <c r="G440">
        <f t="shared" si="25"/>
        <v>24673.887950334465</v>
      </c>
    </row>
    <row r="441" spans="2:7" x14ac:dyDescent="0.35">
      <c r="B441">
        <v>437</v>
      </c>
      <c r="C441">
        <f t="shared" si="26"/>
        <v>1.2005585873113263</v>
      </c>
      <c r="D441">
        <f t="shared" si="24"/>
        <v>11756.280277989368</v>
      </c>
      <c r="E441">
        <v>437</v>
      </c>
      <c r="F441">
        <f t="shared" si="27"/>
        <v>2.516192228344976</v>
      </c>
      <c r="G441">
        <f t="shared" si="25"/>
        <v>24639.414837696102</v>
      </c>
    </row>
    <row r="442" spans="2:7" x14ac:dyDescent="0.35">
      <c r="B442">
        <v>438</v>
      </c>
      <c r="C442">
        <f t="shared" si="26"/>
        <v>1.1829974594692465</v>
      </c>
      <c r="D442">
        <f t="shared" si="24"/>
        <v>11584.315708254002</v>
      </c>
      <c r="E442">
        <v>438</v>
      </c>
      <c r="F442">
        <f t="shared" si="27"/>
        <v>2.5126693952440249</v>
      </c>
      <c r="G442">
        <f t="shared" si="25"/>
        <v>24604.918051162666</v>
      </c>
    </row>
    <row r="443" spans="2:7" x14ac:dyDescent="0.35">
      <c r="B443">
        <v>439</v>
      </c>
      <c r="C443">
        <f t="shared" si="26"/>
        <v>1.1653885549976732</v>
      </c>
      <c r="D443">
        <f t="shared" si="24"/>
        <v>11411.883293423027</v>
      </c>
      <c r="E443">
        <v>439</v>
      </c>
      <c r="F443">
        <f t="shared" si="27"/>
        <v>2.5091441484153822</v>
      </c>
      <c r="G443">
        <f t="shared" si="25"/>
        <v>24570.397628582185</v>
      </c>
    </row>
    <row r="444" spans="2:7" x14ac:dyDescent="0.35">
      <c r="B444">
        <v>440</v>
      </c>
      <c r="C444">
        <f t="shared" si="26"/>
        <v>1.1477318531907184</v>
      </c>
      <c r="D444">
        <f t="shared" si="24"/>
        <v>11238.982830737306</v>
      </c>
      <c r="E444">
        <v>440</v>
      </c>
      <c r="F444">
        <f t="shared" si="27"/>
        <v>2.505616491709139</v>
      </c>
      <c r="G444">
        <f t="shared" si="25"/>
        <v>24535.853607656059</v>
      </c>
    </row>
    <row r="445" spans="2:7" x14ac:dyDescent="0.35">
      <c r="B445">
        <v>441</v>
      </c>
      <c r="C445">
        <f t="shared" si="26"/>
        <v>1.1300273333806321</v>
      </c>
      <c r="D445">
        <f t="shared" si="24"/>
        <v>11065.614117811168</v>
      </c>
      <c r="E445">
        <v>441</v>
      </c>
      <c r="F445">
        <f t="shared" si="27"/>
        <v>2.5020864289605047</v>
      </c>
      <c r="G445">
        <f t="shared" si="25"/>
        <v>24501.286025939968</v>
      </c>
    </row>
    <row r="446" spans="2:7" x14ac:dyDescent="0.35">
      <c r="B446">
        <v>442</v>
      </c>
      <c r="C446">
        <f t="shared" si="26"/>
        <v>1.1122749749377148</v>
      </c>
      <c r="D446">
        <f t="shared" si="24"/>
        <v>10891.776952631533</v>
      </c>
      <c r="E446">
        <v>442</v>
      </c>
      <c r="F446">
        <f t="shared" si="27"/>
        <v>2.4985539639899015</v>
      </c>
      <c r="G446">
        <f t="shared" si="25"/>
        <v>24466.694920844802</v>
      </c>
    </row>
    <row r="447" spans="2:7" x14ac:dyDescent="0.35">
      <c r="B447">
        <v>443</v>
      </c>
      <c r="C447">
        <f t="shared" si="26"/>
        <v>1.0944747572700941</v>
      </c>
      <c r="D447">
        <f t="shared" si="24"/>
        <v>10717.471133555748</v>
      </c>
      <c r="E447">
        <v>443</v>
      </c>
      <c r="F447">
        <f t="shared" si="27"/>
        <v>2.4950191006030487</v>
      </c>
      <c r="G447">
        <f t="shared" si="25"/>
        <v>24432.080329637462</v>
      </c>
    </row>
    <row r="448" spans="2:7" x14ac:dyDescent="0.35">
      <c r="B448">
        <v>444</v>
      </c>
      <c r="C448">
        <f t="shared" si="26"/>
        <v>1.0766266598236154</v>
      </c>
      <c r="D448">
        <f t="shared" si="24"/>
        <v>10542.696459310502</v>
      </c>
      <c r="E448">
        <v>444</v>
      </c>
      <c r="F448">
        <f t="shared" si="27"/>
        <v>2.4914818425910616</v>
      </c>
      <c r="G448">
        <f t="shared" si="25"/>
        <v>24397.442289441842</v>
      </c>
    </row>
    <row r="449" spans="2:7" x14ac:dyDescent="0.35">
      <c r="B449">
        <v>445</v>
      </c>
      <c r="C449">
        <f t="shared" si="26"/>
        <v>1.0587306620816714</v>
      </c>
      <c r="D449">
        <f t="shared" si="24"/>
        <v>10367.452728990158</v>
      </c>
      <c r="E449">
        <v>445</v>
      </c>
      <c r="F449">
        <f t="shared" si="27"/>
        <v>2.4879421937305306</v>
      </c>
      <c r="G449">
        <f t="shared" si="25"/>
        <v>24362.780837239614</v>
      </c>
    </row>
    <row r="450" spans="2:7" x14ac:dyDescent="0.35">
      <c r="B450">
        <v>446</v>
      </c>
      <c r="C450">
        <f t="shared" si="26"/>
        <v>1.0407867435650373</v>
      </c>
      <c r="D450">
        <f t="shared" si="24"/>
        <v>10191.739742055146</v>
      </c>
      <c r="E450">
        <v>446</v>
      </c>
      <c r="F450">
        <f t="shared" si="27"/>
        <v>2.484400157783615</v>
      </c>
      <c r="G450">
        <f t="shared" si="25"/>
        <v>24328.096009871122</v>
      </c>
    </row>
    <row r="451" spans="2:7" x14ac:dyDescent="0.35">
      <c r="B451">
        <v>447</v>
      </c>
      <c r="C451">
        <f t="shared" si="26"/>
        <v>1.0227948838317475</v>
      </c>
      <c r="D451">
        <f t="shared" si="24"/>
        <v>10015.557298330745</v>
      </c>
      <c r="E451">
        <v>447</v>
      </c>
      <c r="F451">
        <f t="shared" si="27"/>
        <v>2.4808557384981311</v>
      </c>
      <c r="G451">
        <f t="shared" si="25"/>
        <v>24293.387844036268</v>
      </c>
    </row>
    <row r="452" spans="2:7" x14ac:dyDescent="0.35">
      <c r="B452">
        <v>448</v>
      </c>
      <c r="C452">
        <f t="shared" si="26"/>
        <v>1.0047550624769239</v>
      </c>
      <c r="D452">
        <f t="shared" si="24"/>
        <v>9838.9051980054064</v>
      </c>
      <c r="E452">
        <v>448</v>
      </c>
      <c r="F452">
        <f t="shared" si="27"/>
        <v>2.477308939607636</v>
      </c>
      <c r="G452">
        <f t="shared" si="25"/>
        <v>24258.656376295323</v>
      </c>
    </row>
    <row r="453" spans="2:7" x14ac:dyDescent="0.35">
      <c r="B453">
        <v>449</v>
      </c>
      <c r="C453">
        <f t="shared" si="26"/>
        <v>0.9866672591326151</v>
      </c>
      <c r="D453">
        <f t="shared" ref="D453:D504" si="28">C453*998.2*9.81</f>
        <v>9661.7832416291913</v>
      </c>
      <c r="E453">
        <v>449</v>
      </c>
      <c r="F453">
        <f t="shared" si="27"/>
        <v>2.4737597648315104</v>
      </c>
      <c r="G453">
        <f t="shared" ref="G453:G504" si="29">F453*998.2*9.81</f>
        <v>24223.901643069723</v>
      </c>
    </row>
    <row r="454" spans="2:7" x14ac:dyDescent="0.35">
      <c r="B454">
        <v>450</v>
      </c>
      <c r="C454">
        <f t="shared" ref="C454:C504" si="30">4.7-(0.00000577224*B454^2.19)</f>
        <v>0.96853145346768521</v>
      </c>
      <c r="D454">
        <f t="shared" si="28"/>
        <v>9484.1912301126613</v>
      </c>
      <c r="E454">
        <v>450</v>
      </c>
      <c r="F454">
        <f t="shared" ref="F454:F504" si="31">3.7-(0.000437175*E454^1.3)</f>
        <v>2.4702082178750535</v>
      </c>
      <c r="G454">
        <f t="shared" si="29"/>
        <v>24189.123680643039</v>
      </c>
    </row>
    <row r="455" spans="2:7" x14ac:dyDescent="0.35">
      <c r="B455">
        <v>451</v>
      </c>
      <c r="C455">
        <f t="shared" si="30"/>
        <v>0.9503476251876295</v>
      </c>
      <c r="D455">
        <f t="shared" si="28"/>
        <v>9306.1289647250833</v>
      </c>
      <c r="E455">
        <v>451</v>
      </c>
      <c r="F455">
        <f t="shared" si="31"/>
        <v>2.4666543024295606</v>
      </c>
      <c r="G455">
        <f t="shared" si="29"/>
        <v>24154.32252516169</v>
      </c>
    </row>
    <row r="456" spans="2:7" x14ac:dyDescent="0.35">
      <c r="B456">
        <v>452</v>
      </c>
      <c r="C456">
        <f t="shared" si="30"/>
        <v>0.93211575403443803</v>
      </c>
      <c r="D456">
        <f t="shared" si="28"/>
        <v>9127.596247093099</v>
      </c>
      <c r="E456">
        <v>452</v>
      </c>
      <c r="F456">
        <f t="shared" si="31"/>
        <v>2.4630980221724075</v>
      </c>
      <c r="G456">
        <f t="shared" si="29"/>
        <v>24119.498212635801</v>
      </c>
    </row>
    <row r="457" spans="2:7" x14ac:dyDescent="0.35">
      <c r="B457">
        <v>453</v>
      </c>
      <c r="C457">
        <f t="shared" si="30"/>
        <v>0.91383581978646289</v>
      </c>
      <c r="D457">
        <f t="shared" si="28"/>
        <v>8948.5928791994138</v>
      </c>
      <c r="E457">
        <v>453</v>
      </c>
      <c r="F457">
        <f t="shared" si="31"/>
        <v>2.4595393807671346</v>
      </c>
      <c r="G457">
        <f t="shared" si="29"/>
        <v>24084.650778940009</v>
      </c>
    </row>
    <row r="458" spans="2:7" x14ac:dyDescent="0.35">
      <c r="B458">
        <v>454</v>
      </c>
      <c r="C458">
        <f t="shared" si="30"/>
        <v>0.89550780225825255</v>
      </c>
      <c r="D458">
        <f t="shared" si="28"/>
        <v>8769.1186633811812</v>
      </c>
      <c r="E458">
        <v>454</v>
      </c>
      <c r="F458">
        <f t="shared" si="31"/>
        <v>2.4559783818635283</v>
      </c>
      <c r="G458">
        <f t="shared" si="29"/>
        <v>24049.78025981427</v>
      </c>
    </row>
    <row r="459" spans="2:7" x14ac:dyDescent="0.35">
      <c r="B459">
        <v>455</v>
      </c>
      <c r="C459">
        <f t="shared" si="30"/>
        <v>0.87713168130043284</v>
      </c>
      <c r="D459">
        <f t="shared" si="28"/>
        <v>8589.1734023288445</v>
      </c>
      <c r="E459">
        <v>455</v>
      </c>
      <c r="F459">
        <f t="shared" si="31"/>
        <v>2.452415029097708</v>
      </c>
      <c r="G459">
        <f t="shared" si="29"/>
        <v>24014.886690864711</v>
      </c>
    </row>
    <row r="460" spans="2:7" x14ac:dyDescent="0.35">
      <c r="B460">
        <v>456</v>
      </c>
      <c r="C460">
        <f t="shared" si="30"/>
        <v>0.85870743679950534</v>
      </c>
      <c r="D460">
        <f t="shared" si="28"/>
        <v>8408.7568990841428</v>
      </c>
      <c r="E460">
        <v>456</v>
      </c>
      <c r="F460">
        <f t="shared" si="31"/>
        <v>2.448849326092196</v>
      </c>
      <c r="G460">
        <f t="shared" si="29"/>
        <v>23979.97010756431</v>
      </c>
    </row>
    <row r="461" spans="2:7" x14ac:dyDescent="0.35">
      <c r="B461">
        <v>457</v>
      </c>
      <c r="C461">
        <f t="shared" si="30"/>
        <v>0.84023504867780519</v>
      </c>
      <c r="D461">
        <f t="shared" si="28"/>
        <v>8227.8689570397164</v>
      </c>
      <c r="E461">
        <v>457</v>
      </c>
      <c r="F461">
        <f t="shared" si="31"/>
        <v>2.4452812764560119</v>
      </c>
      <c r="G461">
        <f t="shared" si="29"/>
        <v>23945.03054525382</v>
      </c>
    </row>
    <row r="462" spans="2:7" x14ac:dyDescent="0.35">
      <c r="B462">
        <v>458</v>
      </c>
      <c r="C462">
        <f t="shared" si="30"/>
        <v>0.82171449689325238</v>
      </c>
      <c r="D462">
        <f t="shared" si="28"/>
        <v>8046.5093799366659</v>
      </c>
      <c r="E462">
        <v>458</v>
      </c>
      <c r="F462">
        <f t="shared" si="31"/>
        <v>2.4417108837847428</v>
      </c>
      <c r="G462">
        <f t="shared" si="29"/>
        <v>23910.068039142458</v>
      </c>
    </row>
    <row r="463" spans="2:7" x14ac:dyDescent="0.35">
      <c r="B463">
        <v>459</v>
      </c>
      <c r="C463">
        <f t="shared" si="30"/>
        <v>0.80314576143929139</v>
      </c>
      <c r="D463">
        <f t="shared" si="28"/>
        <v>7864.6779718639546</v>
      </c>
      <c r="E463">
        <v>459</v>
      </c>
      <c r="F463">
        <f t="shared" si="31"/>
        <v>2.4381381516606262</v>
      </c>
      <c r="G463">
        <f t="shared" si="29"/>
        <v>23875.082624308721</v>
      </c>
    </row>
    <row r="464" spans="2:7" x14ac:dyDescent="0.35">
      <c r="B464">
        <v>460</v>
      </c>
      <c r="C464">
        <f t="shared" si="30"/>
        <v>0.78452882234468291</v>
      </c>
      <c r="D464">
        <f t="shared" si="28"/>
        <v>7682.3745372563772</v>
      </c>
      <c r="E464">
        <v>460</v>
      </c>
      <c r="F464">
        <f t="shared" si="31"/>
        <v>2.4345630836526251</v>
      </c>
      <c r="G464">
        <f t="shared" si="29"/>
        <v>23840.074335701116</v>
      </c>
    </row>
    <row r="465" spans="2:7" x14ac:dyDescent="0.35">
      <c r="B465">
        <v>461</v>
      </c>
      <c r="C465">
        <f t="shared" si="30"/>
        <v>0.76586365967344072</v>
      </c>
      <c r="D465">
        <f t="shared" si="28"/>
        <v>7499.5988808939401</v>
      </c>
      <c r="E465">
        <v>461</v>
      </c>
      <c r="F465">
        <f t="shared" si="31"/>
        <v>2.4309856833165107</v>
      </c>
      <c r="G465">
        <f t="shared" si="29"/>
        <v>23805.043208138966</v>
      </c>
    </row>
    <row r="466" spans="2:7" x14ac:dyDescent="0.35">
      <c r="B466">
        <v>462</v>
      </c>
      <c r="C466">
        <f t="shared" si="30"/>
        <v>0.74715025352461906</v>
      </c>
      <c r="D466">
        <f t="shared" si="28"/>
        <v>7316.3508078997756</v>
      </c>
      <c r="E466">
        <v>462</v>
      </c>
      <c r="F466">
        <f t="shared" si="31"/>
        <v>2.4274059541949384</v>
      </c>
      <c r="G466">
        <f t="shared" si="29"/>
        <v>23769.989276313176</v>
      </c>
    </row>
    <row r="467" spans="2:7" x14ac:dyDescent="0.35">
      <c r="B467">
        <v>463</v>
      </c>
      <c r="C467">
        <f t="shared" si="30"/>
        <v>0.72838858403222595</v>
      </c>
      <c r="D467">
        <f t="shared" si="28"/>
        <v>7132.6301237392963</v>
      </c>
      <c r="E467">
        <v>463</v>
      </c>
      <c r="F467">
        <f t="shared" si="31"/>
        <v>2.423823899817521</v>
      </c>
      <c r="G467">
        <f t="shared" si="29"/>
        <v>23734.912574786904</v>
      </c>
    </row>
    <row r="468" spans="2:7" x14ac:dyDescent="0.35">
      <c r="B468">
        <v>464</v>
      </c>
      <c r="C468">
        <f t="shared" si="30"/>
        <v>0.70957863136506338</v>
      </c>
      <c r="D468">
        <f t="shared" si="28"/>
        <v>6948.4366342186277</v>
      </c>
      <c r="E468">
        <v>464</v>
      </c>
      <c r="F468">
        <f t="shared" si="31"/>
        <v>2.4202395237009111</v>
      </c>
      <c r="G468">
        <f t="shared" si="29"/>
        <v>23699.813137996432</v>
      </c>
    </row>
    <row r="469" spans="2:7" x14ac:dyDescent="0.35">
      <c r="B469">
        <v>465</v>
      </c>
      <c r="C469">
        <f t="shared" si="30"/>
        <v>0.69072037572659895</v>
      </c>
      <c r="D469">
        <f t="shared" si="28"/>
        <v>6763.7701454833559</v>
      </c>
      <c r="E469">
        <v>465</v>
      </c>
      <c r="F469">
        <f t="shared" si="31"/>
        <v>2.4166528293488678</v>
      </c>
      <c r="G469">
        <f t="shared" si="29"/>
        <v>23664.691000251754</v>
      </c>
    </row>
    <row r="470" spans="2:7" x14ac:dyDescent="0.35">
      <c r="B470">
        <v>466</v>
      </c>
      <c r="C470">
        <f t="shared" si="30"/>
        <v>0.6718137973548286</v>
      </c>
      <c r="D470">
        <f t="shared" si="28"/>
        <v>6578.6304640171775</v>
      </c>
      <c r="E470">
        <v>466</v>
      </c>
      <c r="F470">
        <f t="shared" si="31"/>
        <v>2.41306382025234</v>
      </c>
      <c r="G470">
        <f t="shared" si="29"/>
        <v>23629.546195737439</v>
      </c>
    </row>
    <row r="471" spans="2:7" x14ac:dyDescent="0.35">
      <c r="B471">
        <v>467</v>
      </c>
      <c r="C471">
        <f t="shared" si="30"/>
        <v>0.65285887652213859</v>
      </c>
      <c r="D471">
        <f t="shared" si="28"/>
        <v>6393.0173966405519</v>
      </c>
      <c r="E471">
        <v>467</v>
      </c>
      <c r="F471">
        <f t="shared" si="31"/>
        <v>2.409472499889536</v>
      </c>
      <c r="G471">
        <f t="shared" si="29"/>
        <v>23594.378758513303</v>
      </c>
    </row>
    <row r="472" spans="2:7" x14ac:dyDescent="0.35">
      <c r="B472">
        <v>468</v>
      </c>
      <c r="C472">
        <f t="shared" si="30"/>
        <v>0.63385559353518506</v>
      </c>
      <c r="D472">
        <f t="shared" si="28"/>
        <v>6206.9307505095221</v>
      </c>
      <c r="E472">
        <v>468</v>
      </c>
      <c r="F472">
        <f t="shared" si="31"/>
        <v>2.4058788717260007</v>
      </c>
      <c r="G472">
        <f t="shared" si="29"/>
        <v>23559.188722515133</v>
      </c>
    </row>
    <row r="473" spans="2:7" x14ac:dyDescent="0.35">
      <c r="B473">
        <v>469</v>
      </c>
      <c r="C473">
        <f t="shared" si="30"/>
        <v>0.61480392873474976</v>
      </c>
      <c r="D473">
        <f t="shared" si="28"/>
        <v>6020.370333114297</v>
      </c>
      <c r="E473">
        <v>469</v>
      </c>
      <c r="F473">
        <f t="shared" si="31"/>
        <v>2.4022829392146838</v>
      </c>
      <c r="G473">
        <f t="shared" si="29"/>
        <v>23523.976121555399</v>
      </c>
    </row>
    <row r="474" spans="2:7" x14ac:dyDescent="0.35">
      <c r="B474">
        <v>470</v>
      </c>
      <c r="C474">
        <f t="shared" si="30"/>
        <v>0.5957038624955997</v>
      </c>
      <c r="D474">
        <f t="shared" si="28"/>
        <v>5833.3359522778865</v>
      </c>
      <c r="E474">
        <v>470</v>
      </c>
      <c r="F474">
        <f t="shared" si="31"/>
        <v>2.3986847057960152</v>
      </c>
      <c r="G474">
        <f t="shared" si="29"/>
        <v>23488.740989323967</v>
      </c>
    </row>
    <row r="475" spans="2:7" x14ac:dyDescent="0.35">
      <c r="B475">
        <v>471</v>
      </c>
      <c r="C475">
        <f t="shared" si="30"/>
        <v>0.57655537522637701</v>
      </c>
      <c r="D475">
        <f t="shared" si="28"/>
        <v>5645.8274161550116</v>
      </c>
      <c r="E475">
        <v>471</v>
      </c>
      <c r="F475">
        <f t="shared" si="31"/>
        <v>2.3950841748979785</v>
      </c>
      <c r="G475">
        <f t="shared" si="29"/>
        <v>23453.483359388822</v>
      </c>
    </row>
    <row r="476" spans="2:7" x14ac:dyDescent="0.35">
      <c r="B476">
        <v>472</v>
      </c>
      <c r="C476">
        <f t="shared" si="30"/>
        <v>0.5573584473694595</v>
      </c>
      <c r="D476">
        <f t="shared" si="28"/>
        <v>5457.8445332307474</v>
      </c>
      <c r="E476">
        <v>472</v>
      </c>
      <c r="F476">
        <f t="shared" si="31"/>
        <v>2.3914813499361784</v>
      </c>
      <c r="G476">
        <f t="shared" si="29"/>
        <v>23418.203265196742</v>
      </c>
    </row>
    <row r="477" spans="2:7" x14ac:dyDescent="0.35">
      <c r="B477">
        <v>473</v>
      </c>
      <c r="C477">
        <f t="shared" si="30"/>
        <v>0.53811305940081855</v>
      </c>
      <c r="D477">
        <f t="shared" si="28"/>
        <v>5269.3871123191311</v>
      </c>
      <c r="E477">
        <v>473</v>
      </c>
      <c r="F477">
        <f t="shared" si="31"/>
        <v>2.3878762343139162</v>
      </c>
      <c r="G477">
        <f t="shared" si="29"/>
        <v>23382.900740074005</v>
      </c>
    </row>
    <row r="478" spans="2:7" x14ac:dyDescent="0.35">
      <c r="B478">
        <v>474</v>
      </c>
      <c r="C478">
        <f t="shared" si="30"/>
        <v>0.51881919182991609</v>
      </c>
      <c r="D478">
        <f t="shared" si="28"/>
        <v>5080.4549625621448</v>
      </c>
      <c r="E478">
        <v>474</v>
      </c>
      <c r="F478">
        <f t="shared" si="31"/>
        <v>2.3842688314222515</v>
      </c>
      <c r="G478">
        <f t="shared" si="29"/>
        <v>23347.575817227036</v>
      </c>
    </row>
    <row r="479" spans="2:7" x14ac:dyDescent="0.35">
      <c r="B479">
        <v>475</v>
      </c>
      <c r="C479">
        <f t="shared" si="30"/>
        <v>0.49947682519956516</v>
      </c>
      <c r="D479">
        <f t="shared" si="28"/>
        <v>4891.0478934283601</v>
      </c>
      <c r="E479">
        <v>475</v>
      </c>
      <c r="F479">
        <f t="shared" si="31"/>
        <v>2.380659144640088</v>
      </c>
      <c r="G479">
        <f t="shared" si="29"/>
        <v>23312.22852974321</v>
      </c>
    </row>
    <row r="480" spans="2:7" x14ac:dyDescent="0.35">
      <c r="B480">
        <v>476</v>
      </c>
      <c r="C480">
        <f t="shared" si="30"/>
        <v>0.48008594008578509</v>
      </c>
      <c r="D480">
        <f t="shared" si="28"/>
        <v>4701.1657147115175</v>
      </c>
      <c r="E480">
        <v>476</v>
      </c>
      <c r="F480">
        <f t="shared" si="31"/>
        <v>2.3770471773342221</v>
      </c>
      <c r="G480">
        <f t="shared" si="29"/>
        <v>23276.858910591356</v>
      </c>
    </row>
    <row r="481" spans="2:7" x14ac:dyDescent="0.35">
      <c r="B481">
        <v>477</v>
      </c>
      <c r="C481">
        <f t="shared" si="30"/>
        <v>0.460646517097695</v>
      </c>
      <c r="D481">
        <f t="shared" si="28"/>
        <v>4510.8082365294777</v>
      </c>
      <c r="E481">
        <v>477</v>
      </c>
      <c r="F481">
        <f t="shared" si="31"/>
        <v>2.3734329328594335</v>
      </c>
      <c r="G481">
        <f t="shared" si="29"/>
        <v>23241.466992622609</v>
      </c>
    </row>
    <row r="482" spans="2:7" x14ac:dyDescent="0.35">
      <c r="B482">
        <v>478</v>
      </c>
      <c r="C482">
        <f t="shared" si="30"/>
        <v>0.44115853687738849</v>
      </c>
      <c r="D482">
        <f t="shared" si="28"/>
        <v>4319.9752693230002</v>
      </c>
      <c r="E482">
        <v>478</v>
      </c>
      <c r="F482">
        <f t="shared" si="31"/>
        <v>2.369816414558529</v>
      </c>
      <c r="G482">
        <f t="shared" si="29"/>
        <v>23206.052808570897</v>
      </c>
    </row>
    <row r="483" spans="2:7" x14ac:dyDescent="0.35">
      <c r="B483">
        <v>479</v>
      </c>
      <c r="C483">
        <f t="shared" si="30"/>
        <v>0.42162198009980312</v>
      </c>
      <c r="D483">
        <f t="shared" si="28"/>
        <v>4128.6666238544667</v>
      </c>
      <c r="E483">
        <v>479</v>
      </c>
      <c r="F483">
        <f t="shared" si="31"/>
        <v>2.3661976257624344</v>
      </c>
      <c r="G483">
        <f t="shared" si="29"/>
        <v>23170.616391053769</v>
      </c>
    </row>
    <row r="484" spans="2:7" x14ac:dyDescent="0.35">
      <c r="B484">
        <v>480</v>
      </c>
      <c r="C484">
        <f t="shared" si="30"/>
        <v>0.40203682747258718</v>
      </c>
      <c r="D484">
        <f t="shared" si="28"/>
        <v>3936.8821112065693</v>
      </c>
      <c r="E484">
        <v>480</v>
      </c>
      <c r="F484">
        <f t="shared" si="31"/>
        <v>2.3625765697902437</v>
      </c>
      <c r="G484">
        <f t="shared" si="29"/>
        <v>23135.157772572937</v>
      </c>
    </row>
    <row r="485" spans="2:7" x14ac:dyDescent="0.35">
      <c r="B485">
        <v>481</v>
      </c>
      <c r="C485">
        <f t="shared" si="30"/>
        <v>0.38240305973599487</v>
      </c>
      <c r="D485">
        <f t="shared" si="28"/>
        <v>3744.6215427812917</v>
      </c>
      <c r="E485">
        <v>481</v>
      </c>
      <c r="F485">
        <f t="shared" si="31"/>
        <v>2.3589532499492907</v>
      </c>
      <c r="G485">
        <f t="shared" si="29"/>
        <v>23099.67698551494</v>
      </c>
    </row>
    <row r="486" spans="2:7" x14ac:dyDescent="0.35">
      <c r="B486">
        <v>482</v>
      </c>
      <c r="C486">
        <f t="shared" si="30"/>
        <v>0.36272065766274952</v>
      </c>
      <c r="D486">
        <f t="shared" si="28"/>
        <v>3551.8847302985641</v>
      </c>
      <c r="E486">
        <v>482</v>
      </c>
      <c r="F486">
        <f t="shared" si="31"/>
        <v>2.3553276695352245</v>
      </c>
      <c r="G486">
        <f t="shared" si="29"/>
        <v>23064.174062151898</v>
      </c>
    </row>
    <row r="487" spans="2:7" x14ac:dyDescent="0.35">
      <c r="B487">
        <v>483</v>
      </c>
      <c r="C487">
        <f t="shared" si="30"/>
        <v>0.34298960205792905</v>
      </c>
      <c r="D487">
        <f t="shared" si="28"/>
        <v>3358.6714857951451</v>
      </c>
      <c r="E487">
        <v>483</v>
      </c>
      <c r="F487">
        <f t="shared" si="31"/>
        <v>2.3516998318320557</v>
      </c>
      <c r="G487">
        <f t="shared" si="29"/>
        <v>23028.649034641978</v>
      </c>
    </row>
    <row r="488" spans="2:7" x14ac:dyDescent="0.35">
      <c r="B488">
        <v>484</v>
      </c>
      <c r="C488">
        <f t="shared" si="30"/>
        <v>0.32320987375883092</v>
      </c>
      <c r="D488">
        <f t="shared" si="28"/>
        <v>3164.981621623298</v>
      </c>
      <c r="E488">
        <v>484</v>
      </c>
      <c r="F488">
        <f t="shared" si="31"/>
        <v>2.3480697401122437</v>
      </c>
      <c r="G488">
        <f t="shared" si="29"/>
        <v>22993.101935030209</v>
      </c>
    </row>
    <row r="489" spans="2:7" x14ac:dyDescent="0.35">
      <c r="B489">
        <v>485</v>
      </c>
      <c r="C489">
        <f t="shared" si="30"/>
        <v>0.30338145363487712</v>
      </c>
      <c r="D489">
        <f t="shared" si="28"/>
        <v>2970.8149504498601</v>
      </c>
      <c r="E489">
        <v>485</v>
      </c>
      <c r="F489">
        <f t="shared" si="31"/>
        <v>2.3444373976367427</v>
      </c>
      <c r="G489">
        <f t="shared" si="29"/>
        <v>22957.532795248979</v>
      </c>
    </row>
    <row r="490" spans="2:7" x14ac:dyDescent="0.35">
      <c r="B490">
        <v>486</v>
      </c>
      <c r="C490">
        <f t="shared" si="30"/>
        <v>0.2835043225874827</v>
      </c>
      <c r="D490">
        <f t="shared" si="28"/>
        <v>2776.1712852549558</v>
      </c>
      <c r="E490">
        <v>486</v>
      </c>
      <c r="F490">
        <f t="shared" si="31"/>
        <v>2.3408028076550771</v>
      </c>
      <c r="G490">
        <f t="shared" si="29"/>
        <v>22921.941647118736</v>
      </c>
    </row>
    <row r="491" spans="2:7" x14ac:dyDescent="0.35">
      <c r="B491">
        <v>487</v>
      </c>
      <c r="C491">
        <f t="shared" si="30"/>
        <v>0.26357846154989861</v>
      </c>
      <c r="D491">
        <f t="shared" si="28"/>
        <v>2581.0504393304577</v>
      </c>
      <c r="E491">
        <v>487</v>
      </c>
      <c r="F491">
        <f t="shared" si="31"/>
        <v>2.3371659734053978</v>
      </c>
      <c r="G491">
        <f t="shared" si="29"/>
        <v>22886.328522348562</v>
      </c>
    </row>
    <row r="492" spans="2:7" x14ac:dyDescent="0.35">
      <c r="B492">
        <v>488</v>
      </c>
      <c r="C492">
        <f t="shared" si="30"/>
        <v>0.24360385148716812</v>
      </c>
      <c r="D492">
        <f t="shared" si="28"/>
        <v>2385.452226279559</v>
      </c>
      <c r="E492">
        <v>488</v>
      </c>
      <c r="F492">
        <f t="shared" si="31"/>
        <v>2.3335268981145489</v>
      </c>
      <c r="G492">
        <f t="shared" si="29"/>
        <v>22850.69345253682</v>
      </c>
    </row>
    <row r="493" spans="2:7" x14ac:dyDescent="0.35">
      <c r="B493">
        <v>489</v>
      </c>
      <c r="C493">
        <f t="shared" si="30"/>
        <v>0.22358047339594478</v>
      </c>
      <c r="D493">
        <f t="shared" si="28"/>
        <v>2189.376460014993</v>
      </c>
      <c r="E493">
        <v>489</v>
      </c>
      <c r="F493">
        <f t="shared" si="31"/>
        <v>2.329885584998137</v>
      </c>
      <c r="G493">
        <f t="shared" si="29"/>
        <v>22815.036469171828</v>
      </c>
    </row>
    <row r="494" spans="2:7" x14ac:dyDescent="0.35">
      <c r="B494">
        <v>490</v>
      </c>
      <c r="C494">
        <f t="shared" si="30"/>
        <v>0.2035083083044098</v>
      </c>
      <c r="D494">
        <f t="shared" si="28"/>
        <v>1992.8229547582212</v>
      </c>
      <c r="E494">
        <v>490</v>
      </c>
      <c r="F494">
        <f t="shared" si="31"/>
        <v>2.3262420372605774</v>
      </c>
      <c r="G494">
        <f t="shared" si="29"/>
        <v>22779.357603632317</v>
      </c>
    </row>
    <row r="495" spans="2:7" x14ac:dyDescent="0.35">
      <c r="B495">
        <v>491</v>
      </c>
      <c r="C495">
        <f t="shared" si="30"/>
        <v>0.18338733727213619</v>
      </c>
      <c r="D495">
        <f t="shared" si="28"/>
        <v>1795.791525038105</v>
      </c>
      <c r="E495">
        <v>491</v>
      </c>
      <c r="F495">
        <f t="shared" si="31"/>
        <v>2.3225962580951673</v>
      </c>
      <c r="G495">
        <f t="shared" si="29"/>
        <v>22743.65688718815</v>
      </c>
    </row>
    <row r="496" spans="2:7" x14ac:dyDescent="0.35">
      <c r="B496">
        <v>492</v>
      </c>
      <c r="C496">
        <f t="shared" si="30"/>
        <v>0.16321754138997413</v>
      </c>
      <c r="D496">
        <f t="shared" si="28"/>
        <v>1598.2819856897822</v>
      </c>
      <c r="E496">
        <v>492</v>
      </c>
      <c r="F496">
        <f t="shared" si="31"/>
        <v>2.3189482506841461</v>
      </c>
      <c r="G496">
        <f t="shared" si="29"/>
        <v>22707.934351000895</v>
      </c>
    </row>
    <row r="497" spans="2:7" x14ac:dyDescent="0.35">
      <c r="B497">
        <v>493</v>
      </c>
      <c r="C497">
        <f t="shared" si="30"/>
        <v>0.14299890177996222</v>
      </c>
      <c r="D497">
        <f t="shared" si="28"/>
        <v>1400.2941518537991</v>
      </c>
      <c r="E497">
        <v>493</v>
      </c>
      <c r="F497">
        <f t="shared" si="31"/>
        <v>2.3152980181987513</v>
      </c>
      <c r="G497">
        <f t="shared" si="29"/>
        <v>22672.190026124397</v>
      </c>
    </row>
    <row r="498" spans="2:7" x14ac:dyDescent="0.35">
      <c r="B498">
        <v>494</v>
      </c>
      <c r="C498">
        <f t="shared" si="30"/>
        <v>0.12273139959517021</v>
      </c>
      <c r="D498">
        <f t="shared" si="28"/>
        <v>1201.8278389745683</v>
      </c>
      <c r="E498">
        <v>494</v>
      </c>
      <c r="F498">
        <f t="shared" si="31"/>
        <v>2.3116455637992837</v>
      </c>
      <c r="G498">
        <f t="shared" si="29"/>
        <v>22636.423943505408</v>
      </c>
    </row>
    <row r="499" spans="2:7" x14ac:dyDescent="0.35">
      <c r="B499">
        <v>495</v>
      </c>
      <c r="C499">
        <f t="shared" si="30"/>
        <v>0.10241501601964043</v>
      </c>
      <c r="D499">
        <f t="shared" si="28"/>
        <v>1002.8828627997977</v>
      </c>
      <c r="E499">
        <v>495</v>
      </c>
      <c r="F499">
        <f t="shared" si="31"/>
        <v>2.3079908906351689</v>
      </c>
      <c r="G499">
        <f t="shared" si="29"/>
        <v>22600.636133984171</v>
      </c>
    </row>
    <row r="500" spans="2:7" x14ac:dyDescent="0.35">
      <c r="B500">
        <v>496</v>
      </c>
      <c r="C500">
        <f t="shared" si="30"/>
        <v>8.2049732268210107E-2</v>
      </c>
      <c r="D500">
        <f t="shared" si="28"/>
        <v>803.45903937874925</v>
      </c>
      <c r="E500">
        <v>496</v>
      </c>
      <c r="F500">
        <f t="shared" si="31"/>
        <v>2.3043340018450031</v>
      </c>
      <c r="G500">
        <f t="shared" si="29"/>
        <v>22564.826628294904</v>
      </c>
    </row>
    <row r="501" spans="2:7" x14ac:dyDescent="0.35">
      <c r="B501">
        <v>497</v>
      </c>
      <c r="C501">
        <f t="shared" si="30"/>
        <v>6.1635529586439475E-2</v>
      </c>
      <c r="D501">
        <f t="shared" si="28"/>
        <v>603.55618506153394</v>
      </c>
      <c r="E501">
        <v>497</v>
      </c>
      <c r="F501">
        <f t="shared" si="31"/>
        <v>2.3006749005566318</v>
      </c>
      <c r="G501">
        <f t="shared" si="29"/>
        <v>22528.995457066532</v>
      </c>
    </row>
    <row r="502" spans="2:7" x14ac:dyDescent="0.35">
      <c r="B502">
        <v>498</v>
      </c>
      <c r="C502">
        <f t="shared" si="30"/>
        <v>4.1172389250508701E-2</v>
      </c>
      <c r="D502">
        <f t="shared" si="28"/>
        <v>403.17411649810492</v>
      </c>
      <c r="E502">
        <v>498</v>
      </c>
      <c r="F502">
        <f t="shared" si="31"/>
        <v>2.2970135898871957</v>
      </c>
      <c r="G502">
        <f t="shared" si="29"/>
        <v>22493.142650823163</v>
      </c>
    </row>
    <row r="503" spans="2:7" x14ac:dyDescent="0.35">
      <c r="B503">
        <v>499</v>
      </c>
      <c r="C503">
        <f t="shared" si="30"/>
        <v>2.0660292567065142E-2</v>
      </c>
      <c r="D503">
        <f t="shared" si="28"/>
        <v>202.31265063675983</v>
      </c>
      <c r="E503">
        <v>499</v>
      </c>
      <c r="F503">
        <f t="shared" si="31"/>
        <v>2.2933500729431873</v>
      </c>
      <c r="G503">
        <f t="shared" si="29"/>
        <v>22457.268239984638</v>
      </c>
    </row>
    <row r="504" spans="2:7" x14ac:dyDescent="0.35">
      <c r="B504">
        <v>500</v>
      </c>
      <c r="C504">
        <f t="shared" si="30"/>
        <v>9.9220873145178246E-5</v>
      </c>
      <c r="D504">
        <f t="shared" si="28"/>
        <v>0.97160472337620107</v>
      </c>
      <c r="E504">
        <v>500</v>
      </c>
      <c r="F504">
        <f t="shared" si="31"/>
        <v>2.2896843528205197</v>
      </c>
      <c r="G504">
        <f t="shared" si="29"/>
        <v>22421.372254867194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8</vt:i4>
      </vt:variant>
    </vt:vector>
  </HeadingPairs>
  <TitlesOfParts>
    <vt:vector size="8" baseType="lpstr">
      <vt:lpstr>Abmessungen</vt:lpstr>
      <vt:lpstr>Daten</vt:lpstr>
      <vt:lpstr>Thermaler Widerstand</vt:lpstr>
      <vt:lpstr>Material</vt:lpstr>
      <vt:lpstr>Rauhigkeit</vt:lpstr>
      <vt:lpstr>Strömungswiderstand</vt:lpstr>
      <vt:lpstr>Turbulenzintensität</vt:lpstr>
      <vt:lpstr>Pumpen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2018-10-29T14:55:31Z</dcterms:created>
  <dcterms:modified xsi:type="dcterms:W3CDTF">2020-03-07T00:47:33Z</dcterms:modified>
</cp:coreProperties>
</file>