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tz\Desktop\"/>
    </mc:Choice>
  </mc:AlternateContent>
  <bookViews>
    <workbookView xWindow="0" yWindow="0" windowWidth="28800" windowHeight="12435"/>
  </bookViews>
  <sheets>
    <sheet name="Kontierung_GBA" sheetId="10" r:id="rId1"/>
  </sheets>
  <definedNames>
    <definedName name="_xlnm.Print_Area" localSheetId="0">Kontierung_GBA!$A$1:$I$33</definedName>
  </definedNames>
  <calcPr calcId="171027" fullPrecision="0"/>
</workbook>
</file>

<file path=xl/calcChain.xml><?xml version="1.0" encoding="utf-8"?>
<calcChain xmlns="http://schemas.openxmlformats.org/spreadsheetml/2006/main">
  <c r="H10" i="10" l="1"/>
  <c r="G10" i="10"/>
  <c r="F10" i="10"/>
  <c r="E10" i="10"/>
  <c r="I20" i="10" l="1"/>
  <c r="I22" i="10" s="1"/>
  <c r="I21" i="10"/>
  <c r="F21" i="10"/>
  <c r="F22" i="10" s="1"/>
  <c r="I19" i="10"/>
  <c r="H20" i="10"/>
  <c r="H21" i="10" s="1"/>
  <c r="H19" i="10"/>
  <c r="G20" i="10"/>
  <c r="G21" i="10" s="1"/>
  <c r="G19" i="10"/>
  <c r="F20" i="10"/>
  <c r="F19" i="10"/>
  <c r="I23" i="10" l="1"/>
  <c r="I24" i="10" s="1"/>
  <c r="F23" i="10"/>
  <c r="F24" i="10" s="1"/>
  <c r="F25" i="10" s="1"/>
  <c r="H22" i="10"/>
  <c r="G22" i="10"/>
  <c r="E11" i="10"/>
  <c r="G12" i="10"/>
  <c r="G13" i="10"/>
  <c r="G14" i="10"/>
  <c r="F12" i="10"/>
  <c r="F13" i="10"/>
  <c r="F14" i="10"/>
  <c r="E12" i="10"/>
  <c r="E13" i="10"/>
  <c r="E14" i="10"/>
  <c r="G11" i="10"/>
  <c r="F11" i="10"/>
  <c r="H14" i="10"/>
  <c r="I25" i="10" l="1"/>
  <c r="H23" i="10"/>
  <c r="G23" i="10"/>
  <c r="H13" i="10"/>
  <c r="H12" i="10"/>
  <c r="H11" i="10"/>
  <c r="H24" i="10" l="1"/>
  <c r="H25" i="10" s="1"/>
  <c r="G24" i="10"/>
  <c r="G25" i="10" s="1"/>
  <c r="D12" i="10"/>
  <c r="D15" i="10"/>
  <c r="B26" i="10"/>
  <c r="I27" i="10" l="1"/>
  <c r="E15" i="10"/>
  <c r="H27" i="10"/>
  <c r="F27" i="10"/>
  <c r="I10" i="10"/>
  <c r="I14" i="10"/>
  <c r="I13" i="10"/>
  <c r="G15" i="10"/>
  <c r="F15" i="10"/>
  <c r="B29" i="10"/>
  <c r="I11" i="10" l="1"/>
  <c r="H15" i="10" l="1"/>
  <c r="I15" i="10" s="1"/>
  <c r="G27" i="10"/>
  <c r="I12" i="10"/>
  <c r="E18" i="10"/>
  <c r="E19" i="10" l="1"/>
  <c r="E20" i="10"/>
  <c r="E21" i="10" s="1"/>
  <c r="I18" i="10"/>
  <c r="H18" i="10"/>
  <c r="F18" i="10"/>
  <c r="E22" i="10" l="1"/>
  <c r="E23" i="10" s="1"/>
  <c r="E24" i="10" s="1"/>
  <c r="E25" i="10" s="1"/>
  <c r="F26" i="10"/>
  <c r="H26" i="10"/>
  <c r="I26" i="10"/>
  <c r="G18" i="10"/>
  <c r="E26" i="10" l="1"/>
  <c r="E27" i="10" s="1"/>
  <c r="D27" i="10" s="1"/>
  <c r="G26" i="10"/>
  <c r="D26" i="10" s="1"/>
</calcChain>
</file>

<file path=xl/sharedStrings.xml><?xml version="1.0" encoding="utf-8"?>
<sst xmlns="http://schemas.openxmlformats.org/spreadsheetml/2006/main" count="55" uniqueCount="50">
  <si>
    <t>Datum</t>
  </si>
  <si>
    <t>Schmutzwasser GK</t>
  </si>
  <si>
    <t>Niederschlagswasser GK</t>
  </si>
  <si>
    <t>Abfallbeseitigung GK</t>
  </si>
  <si>
    <t>Straßenreinigung GK</t>
  </si>
  <si>
    <t>Grundsteuer</t>
  </si>
  <si>
    <t>Kassenzeichen:</t>
  </si>
  <si>
    <t>Gesamt</t>
  </si>
  <si>
    <t>Summen</t>
  </si>
  <si>
    <t>Kontroll-
summe</t>
  </si>
  <si>
    <t>Aufteilung GBA</t>
  </si>
  <si>
    <t>Liegenschaft</t>
  </si>
  <si>
    <t>Kostenstelle</t>
  </si>
  <si>
    <t>Schlüssel</t>
  </si>
  <si>
    <t>mögliche</t>
  </si>
  <si>
    <t>%</t>
  </si>
  <si>
    <t>m²</t>
  </si>
  <si>
    <t>m³</t>
  </si>
  <si>
    <t>Einheiten</t>
  </si>
  <si>
    <t>Nummer</t>
  </si>
  <si>
    <t>Anteil</t>
  </si>
  <si>
    <t>Summe</t>
  </si>
  <si>
    <t>Schlüsselnummer</t>
  </si>
  <si>
    <t>GKZ</t>
  </si>
  <si>
    <t>KONTIERUNG zum Grundbesitzabgabenbescheid (GBA)</t>
  </si>
  <si>
    <t>Graue Felder sind auszufüllen</t>
  </si>
  <si>
    <t>Unterschrift</t>
  </si>
  <si>
    <t>Erläuterungen:</t>
  </si>
  <si>
    <t>mögliche Schlüssel und Schlüssel Anteile</t>
  </si>
  <si>
    <t>derzeit ist pro Kontierung nur ein Schlüssel möglich</t>
  </si>
  <si>
    <t>Summe Zahltermin 4</t>
  </si>
  <si>
    <t>zu</t>
  </si>
  <si>
    <t>beachten</t>
  </si>
  <si>
    <t>Sachkonto</t>
  </si>
  <si>
    <t>Art / Bemerkung</t>
  </si>
  <si>
    <t>zu beachten</t>
  </si>
  <si>
    <t>in Zelle D11 sind die Einzelbeträge summiert zu erfassen d.h. Formel: (=Betrag1+Betrag2+Betrag3+etc.)</t>
  </si>
  <si>
    <t>in Zelle D12 sind die Einzelbeträge summiert zu erfassen d.h. Formel: (=Betrag1+Betrag2+Betrag3+etc.)</t>
  </si>
  <si>
    <t>Erstelldatum ist Tagesdatum</t>
  </si>
  <si>
    <t>wenn Kontierung fertig = ausdrucken, Druckformat ist definiert und noch unterschreiben</t>
  </si>
  <si>
    <t>Termin 1</t>
  </si>
  <si>
    <t>Termin 2</t>
  </si>
  <si>
    <t>Termin 3</t>
  </si>
  <si>
    <t>Termin 4</t>
  </si>
  <si>
    <t>Summe je Zahltermin 1, 2, 3</t>
  </si>
  <si>
    <t>Jahr</t>
  </si>
  <si>
    <t>Musterplatz 1</t>
  </si>
  <si>
    <t>Musterplatz 2</t>
  </si>
  <si>
    <t>Musterplatz 3</t>
  </si>
  <si>
    <t>Musterplatz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</si>
</sst>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000,000,000,000"/>
    <numFmt numFmtId="165" formatCode="#,##0.00\ &quot;€&quot;"/>
    <numFmt numFmtId="166" formatCode="00\ 0000\ 0000"/>
    <numFmt numFmtId="167" formatCode="000"/>
    <numFmt numFmtId="168" formatCode="0.00\ &quot;m³&quot;"/>
    <numFmt numFmtId="169" formatCode="0\ &quot;Einh.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5" fillId="0" borderId="0" xfId="0" applyFont="1"/>
    <xf numFmtId="0" fontId="5" fillId="0" borderId="0" xfId="0" applyFont="1" applyAlignment="1">
      <alignment horizontal="center"/>
    </xf>
    <xf numFmtId="165" fontId="5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166" fontId="5" fillId="2" borderId="2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</xf>
    <xf numFmtId="0" fontId="5" fillId="0" borderId="0" xfId="0" applyFont="1" applyFill="1" applyBorder="1" applyProtection="1"/>
    <xf numFmtId="0" fontId="5" fillId="0" borderId="24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center"/>
    </xf>
    <xf numFmtId="14" fontId="2" fillId="0" borderId="2" xfId="0" applyNumberFormat="1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vertical="top" wrapText="1"/>
    </xf>
    <xf numFmtId="165" fontId="5" fillId="0" borderId="2" xfId="0" applyNumberFormat="1" applyFont="1" applyFill="1" applyBorder="1" applyProtection="1"/>
    <xf numFmtId="165" fontId="5" fillId="0" borderId="17" xfId="0" applyNumberFormat="1" applyFont="1" applyFill="1" applyBorder="1" applyProtection="1"/>
    <xf numFmtId="0" fontId="2" fillId="0" borderId="2" xfId="0" applyFont="1" applyFill="1" applyBorder="1" applyAlignment="1" applyProtection="1">
      <alignment horizontal="right"/>
    </xf>
    <xf numFmtId="165" fontId="2" fillId="0" borderId="2" xfId="0" applyNumberFormat="1" applyFont="1" applyFill="1" applyBorder="1" applyProtection="1"/>
    <xf numFmtId="165" fontId="2" fillId="0" borderId="17" xfId="0" applyNumberFormat="1" applyFont="1" applyFill="1" applyBorder="1" applyProtection="1"/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4" fillId="0" borderId="17" xfId="0" applyFont="1" applyFill="1" applyBorder="1" applyAlignment="1" applyProtection="1">
      <alignment horizontal="center" vertical="top" wrapText="1"/>
    </xf>
    <xf numFmtId="0" fontId="2" fillId="0" borderId="16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4" xfId="0" applyFont="1" applyBorder="1" applyAlignment="1" applyProtection="1">
      <alignment horizontal="center"/>
    </xf>
    <xf numFmtId="0" fontId="5" fillId="0" borderId="0" xfId="0" applyFont="1" applyBorder="1" applyProtection="1"/>
    <xf numFmtId="0" fontId="5" fillId="0" borderId="24" xfId="0" applyFont="1" applyBorder="1" applyProtection="1"/>
    <xf numFmtId="0" fontId="5" fillId="0" borderId="14" xfId="0" applyFont="1" applyBorder="1" applyProtection="1"/>
    <xf numFmtId="0" fontId="5" fillId="0" borderId="11" xfId="0" applyFont="1" applyBorder="1" applyProtection="1"/>
    <xf numFmtId="0" fontId="2" fillId="0" borderId="22" xfId="0" applyFont="1" applyBorder="1" applyAlignment="1" applyProtection="1">
      <alignment horizontal="center"/>
    </xf>
    <xf numFmtId="0" fontId="5" fillId="0" borderId="22" xfId="0" applyFont="1" applyBorder="1" applyProtection="1"/>
    <xf numFmtId="0" fontId="5" fillId="0" borderId="23" xfId="0" applyFont="1" applyBorder="1" applyProtection="1"/>
    <xf numFmtId="0" fontId="3" fillId="0" borderId="0" xfId="0" applyFont="1"/>
    <xf numFmtId="0" fontId="5" fillId="0" borderId="0" xfId="0" applyFont="1" applyAlignment="1">
      <alignment horizontal="left"/>
    </xf>
    <xf numFmtId="167" fontId="2" fillId="2" borderId="16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Border="1" applyAlignment="1" applyProtection="1">
      <alignment horizontal="center"/>
    </xf>
    <xf numFmtId="1" fontId="5" fillId="0" borderId="2" xfId="0" applyNumberFormat="1" applyFont="1" applyFill="1" applyBorder="1" applyAlignment="1" applyProtection="1">
      <alignment horizontal="center"/>
    </xf>
    <xf numFmtId="1" fontId="5" fillId="2" borderId="16" xfId="0" applyNumberFormat="1" applyFont="1" applyFill="1" applyBorder="1" applyAlignment="1" applyProtection="1">
      <alignment horizontal="center"/>
      <protection locked="0"/>
    </xf>
    <xf numFmtId="168" fontId="5" fillId="0" borderId="0" xfId="0" applyNumberFormat="1" applyFont="1"/>
    <xf numFmtId="169" fontId="5" fillId="0" borderId="0" xfId="0" applyNumberFormat="1" applyFont="1"/>
    <xf numFmtId="2" fontId="5" fillId="2" borderId="2" xfId="0" applyNumberFormat="1" applyFont="1" applyFill="1" applyBorder="1" applyAlignment="1" applyProtection="1">
      <alignment horizontal="right"/>
      <protection locked="0"/>
    </xf>
    <xf numFmtId="2" fontId="5" fillId="0" borderId="2" xfId="0" applyNumberFormat="1" applyFont="1" applyFill="1" applyBorder="1" applyAlignment="1" applyProtection="1">
      <alignment horizontal="right"/>
      <protection locked="0"/>
    </xf>
    <xf numFmtId="0" fontId="2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/>
    </xf>
    <xf numFmtId="0" fontId="6" fillId="0" borderId="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5" fillId="2" borderId="4" xfId="0" applyFont="1" applyFill="1" applyBorder="1" applyAlignment="1" applyProtection="1">
      <alignment horizontal="center"/>
    </xf>
    <xf numFmtId="0" fontId="5" fillId="2" borderId="7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5" fillId="2" borderId="6" xfId="0" applyFont="1" applyFill="1" applyBorder="1" applyAlignment="1" applyProtection="1">
      <alignment horizontal="center"/>
    </xf>
    <xf numFmtId="0" fontId="5" fillId="2" borderId="13" xfId="0" applyFont="1" applyFill="1" applyBorder="1" applyAlignment="1" applyProtection="1">
      <alignment horizontal="center"/>
    </xf>
    <xf numFmtId="0" fontId="5" fillId="2" borderId="25" xfId="0" applyFont="1" applyFill="1" applyBorder="1" applyAlignment="1" applyProtection="1">
      <alignment horizontal="center"/>
    </xf>
    <xf numFmtId="0" fontId="5" fillId="2" borderId="18" xfId="0" applyFont="1" applyFill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14" fontId="2" fillId="0" borderId="6" xfId="0" applyNumberFormat="1" applyFont="1" applyBorder="1" applyAlignment="1" applyProtection="1">
      <alignment horizontal="center" vertical="center"/>
    </xf>
    <xf numFmtId="164" fontId="2" fillId="2" borderId="16" xfId="0" applyNumberFormat="1" applyFont="1" applyFill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19" xfId="0" applyFont="1" applyFill="1" applyBorder="1" applyAlignment="1" applyProtection="1">
      <alignment horizontal="center" wrapText="1"/>
    </xf>
    <xf numFmtId="0" fontId="2" fillId="0" borderId="20" xfId="0" applyFont="1" applyFill="1" applyBorder="1" applyAlignment="1" applyProtection="1">
      <alignment horizontal="center" wrapText="1"/>
    </xf>
    <xf numFmtId="0" fontId="2" fillId="0" borderId="14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1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</cellXfs>
  <cellStyles count="3">
    <cellStyle name="Euro" xfId="1"/>
    <cellStyle name="Standard" xfId="0" builtinId="0"/>
    <cellStyle name="Standard 2" xfId="2"/>
  </cellStyles>
  <dxfs count="12">
    <dxf>
      <numFmt numFmtId="170" formatCode="0.00&quot;%&quot;"/>
    </dxf>
    <dxf>
      <numFmt numFmtId="171" formatCode="0.00\ &quot;m²&quot;"/>
    </dxf>
    <dxf>
      <numFmt numFmtId="168" formatCode="0.00\ &quot;m³&quot;"/>
    </dxf>
    <dxf>
      <numFmt numFmtId="169" formatCode="0\ &quot;Einh.&quot;"/>
    </dxf>
    <dxf>
      <numFmt numFmtId="170" formatCode="0.00&quot;%&quot;"/>
    </dxf>
    <dxf>
      <numFmt numFmtId="171" formatCode="0.00\ &quot;m²&quot;"/>
    </dxf>
    <dxf>
      <numFmt numFmtId="168" formatCode="0.00\ &quot;m³&quot;"/>
    </dxf>
    <dxf>
      <numFmt numFmtId="169" formatCode="0\ &quot;Einh.&quot;"/>
    </dxf>
    <dxf>
      <numFmt numFmtId="170" formatCode="0.00&quot;%&quot;"/>
    </dxf>
    <dxf>
      <numFmt numFmtId="171" formatCode="0.00\ &quot;m²&quot;"/>
    </dxf>
    <dxf>
      <numFmt numFmtId="168" formatCode="0.00\ &quot;m³&quot;"/>
    </dxf>
    <dxf>
      <numFmt numFmtId="169" formatCode="0\ &quot;Einh.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="77" zoomScaleNormal="77" workbookViewId="0">
      <selection activeCell="H25" sqref="H25"/>
    </sheetView>
  </sheetViews>
  <sheetFormatPr baseColWidth="10" defaultRowHeight="14.25" x14ac:dyDescent="0.2"/>
  <cols>
    <col min="1" max="1" width="11.5703125" style="4" bestFit="1" customWidth="1"/>
    <col min="2" max="2" width="12" style="3" bestFit="1" customWidth="1"/>
    <col min="3" max="3" width="35" style="3" customWidth="1"/>
    <col min="4" max="4" width="20" style="3" customWidth="1"/>
    <col min="5" max="8" width="14.7109375" style="3" customWidth="1"/>
    <col min="9" max="9" width="15.5703125" style="3" customWidth="1"/>
    <col min="10" max="16384" width="11.42578125" style="3"/>
  </cols>
  <sheetData>
    <row r="1" spans="1:11" ht="24.75" customHeight="1" x14ac:dyDescent="0.25">
      <c r="A1" s="52" t="s">
        <v>24</v>
      </c>
      <c r="B1" s="53"/>
      <c r="C1" s="53"/>
      <c r="D1" s="53"/>
      <c r="E1" s="53"/>
      <c r="F1" s="53"/>
      <c r="G1" s="53"/>
      <c r="H1" s="53"/>
      <c r="I1" s="54"/>
    </row>
    <row r="2" spans="1:11" ht="15" x14ac:dyDescent="0.25">
      <c r="A2" s="70"/>
      <c r="B2" s="71"/>
      <c r="C2" s="72"/>
      <c r="D2" s="8" t="s">
        <v>14</v>
      </c>
      <c r="E2" s="8" t="s">
        <v>14</v>
      </c>
      <c r="F2" s="9"/>
      <c r="G2" s="9"/>
      <c r="H2" s="9"/>
      <c r="I2" s="10"/>
    </row>
    <row r="3" spans="1:11" ht="15" customHeight="1" x14ac:dyDescent="0.25">
      <c r="A3" s="76"/>
      <c r="B3" s="77"/>
      <c r="C3" s="78"/>
      <c r="D3" s="11" t="s">
        <v>22</v>
      </c>
      <c r="E3" s="11" t="s">
        <v>13</v>
      </c>
      <c r="F3" s="9"/>
      <c r="G3" s="9"/>
      <c r="H3" s="9"/>
      <c r="I3" s="10"/>
    </row>
    <row r="4" spans="1:11" ht="15" customHeight="1" x14ac:dyDescent="0.25">
      <c r="A4" s="70" t="s">
        <v>23</v>
      </c>
      <c r="B4" s="71"/>
      <c r="C4" s="72"/>
      <c r="D4" s="43">
        <v>1</v>
      </c>
      <c r="E4" s="12" t="s">
        <v>15</v>
      </c>
      <c r="F4" s="9"/>
      <c r="G4" s="9"/>
      <c r="H4" s="9"/>
      <c r="I4" s="10"/>
    </row>
    <row r="5" spans="1:11" ht="15" customHeight="1" x14ac:dyDescent="0.25">
      <c r="A5" s="39"/>
      <c r="B5" s="13"/>
      <c r="C5" s="40" t="s">
        <v>45</v>
      </c>
      <c r="D5" s="43">
        <v>2</v>
      </c>
      <c r="E5" s="12" t="s">
        <v>16</v>
      </c>
      <c r="F5" s="9"/>
      <c r="G5" s="9"/>
      <c r="H5" s="9"/>
      <c r="I5" s="10"/>
    </row>
    <row r="6" spans="1:11" ht="15" x14ac:dyDescent="0.25">
      <c r="A6" s="14"/>
      <c r="B6" s="13"/>
      <c r="C6" s="42">
        <v>2017</v>
      </c>
      <c r="D6" s="43">
        <v>3</v>
      </c>
      <c r="E6" s="12" t="s">
        <v>17</v>
      </c>
      <c r="F6" s="9"/>
      <c r="G6" s="9"/>
      <c r="H6" s="9"/>
      <c r="I6" s="10"/>
    </row>
    <row r="7" spans="1:11" ht="15" customHeight="1" x14ac:dyDescent="0.25">
      <c r="A7" s="73" t="s">
        <v>6</v>
      </c>
      <c r="B7" s="74"/>
      <c r="C7" s="75"/>
      <c r="D7" s="43">
        <v>4</v>
      </c>
      <c r="E7" s="12" t="s">
        <v>18</v>
      </c>
      <c r="F7" s="9"/>
      <c r="G7" s="9"/>
      <c r="H7" s="9"/>
      <c r="I7" s="10"/>
    </row>
    <row r="8" spans="1:11" ht="15" customHeight="1" x14ac:dyDescent="0.25">
      <c r="A8" s="66"/>
      <c r="B8" s="67"/>
      <c r="C8" s="67"/>
      <c r="D8" s="9"/>
      <c r="E8" s="16" t="s">
        <v>40</v>
      </c>
      <c r="F8" s="16" t="s">
        <v>41</v>
      </c>
      <c r="G8" s="16" t="s">
        <v>42</v>
      </c>
      <c r="H8" s="16" t="s">
        <v>43</v>
      </c>
      <c r="I8" s="68" t="s">
        <v>9</v>
      </c>
    </row>
    <row r="9" spans="1:11" ht="15" x14ac:dyDescent="0.25">
      <c r="A9" s="15"/>
      <c r="B9" s="9"/>
      <c r="C9" s="9"/>
      <c r="D9" s="11" t="s">
        <v>7</v>
      </c>
      <c r="E9" s="16">
        <v>42781</v>
      </c>
      <c r="F9" s="16">
        <v>42870</v>
      </c>
      <c r="G9" s="16">
        <v>42962</v>
      </c>
      <c r="H9" s="16">
        <v>43054</v>
      </c>
      <c r="I9" s="69"/>
    </row>
    <row r="10" spans="1:11" x14ac:dyDescent="0.2">
      <c r="A10" s="15"/>
      <c r="B10" s="17">
        <v>70200000</v>
      </c>
      <c r="C10" s="18" t="s">
        <v>5</v>
      </c>
      <c r="D10" s="5">
        <v>0</v>
      </c>
      <c r="E10" s="19">
        <f>IF(MOD(D10*100,4)=3,ROUNDDOWN(D10/4,2)+0.01,ROUNDDOWN(D10/4,2))</f>
        <v>0</v>
      </c>
      <c r="F10" s="19">
        <f>IF(MOD(D10*100,4)=3,ROUNDDOWN(D10/4,2)+0.01,ROUNDDOWN(D10/4,2))</f>
        <v>0</v>
      </c>
      <c r="G10" s="19">
        <f>IF(MOD(D10*100,4)=3,ROUNDDOWN(D10/4,2)+0.01,ROUNDDOWN(D10/4,2))</f>
        <v>0</v>
      </c>
      <c r="H10" s="19">
        <f t="shared" ref="H10:H14" si="0">D10-E10-F10-G10</f>
        <v>0</v>
      </c>
      <c r="I10" s="20">
        <f>SUM(E10:H10)</f>
        <v>0</v>
      </c>
    </row>
    <row r="11" spans="1:11" x14ac:dyDescent="0.2">
      <c r="A11" s="15"/>
      <c r="B11" s="17">
        <v>67323000</v>
      </c>
      <c r="C11" s="18" t="s">
        <v>3</v>
      </c>
      <c r="D11" s="5">
        <v>2974.11</v>
      </c>
      <c r="E11" s="19">
        <f>IF(MOD(D11*100,4)=3,ROUNDDOWN(D11/4,2)+0.01,ROUNDDOWN(D11/4,2))</f>
        <v>743.53</v>
      </c>
      <c r="F11" s="19">
        <f>IF(MOD(D11*100,4)=3,ROUNDDOWN(D11/4,2)+0.01,ROUNDDOWN(D11/4,2))</f>
        <v>743.53</v>
      </c>
      <c r="G11" s="19">
        <f>IF(MOD(D11*100,4)=3,ROUNDDOWN(D11/4,2)+0.01,ROUNDDOWN(D11/4,2))</f>
        <v>743.53</v>
      </c>
      <c r="H11" s="19">
        <f t="shared" si="0"/>
        <v>743.52</v>
      </c>
      <c r="I11" s="20">
        <f>SUM(E11:H11)</f>
        <v>2974.11</v>
      </c>
    </row>
    <row r="12" spans="1:11" x14ac:dyDescent="0.2">
      <c r="A12" s="15"/>
      <c r="B12" s="17">
        <v>67324000</v>
      </c>
      <c r="C12" s="18" t="s">
        <v>4</v>
      </c>
      <c r="D12" s="5">
        <f>74.48+171.36+101.08+232.56</f>
        <v>579.48</v>
      </c>
      <c r="E12" s="19">
        <f t="shared" ref="E12:E14" si="1">IF(MOD(D12*100,4)=3,ROUNDDOWN(D12/4,2)+0.01,ROUNDDOWN(D12/4,2))</f>
        <v>144.87</v>
      </c>
      <c r="F12" s="19">
        <f t="shared" ref="F12:F14" si="2">IF(MOD(D12*100,4)=3,ROUNDDOWN(D12/4,2)+0.01,ROUNDDOWN(D12/4,2))</f>
        <v>144.87</v>
      </c>
      <c r="G12" s="19">
        <f t="shared" ref="G12:G14" si="3">IF(MOD(D12*100,4)=3,ROUNDDOWN(D12/4,2)+0.01,ROUNDDOWN(D12/4,2))</f>
        <v>144.87</v>
      </c>
      <c r="H12" s="19">
        <f t="shared" si="0"/>
        <v>144.87</v>
      </c>
      <c r="I12" s="20">
        <f>SUM(E12:H12)</f>
        <v>579.48</v>
      </c>
    </row>
    <row r="13" spans="1:11" x14ac:dyDescent="0.2">
      <c r="A13" s="15"/>
      <c r="B13" s="17">
        <v>67322000</v>
      </c>
      <c r="C13" s="18" t="s">
        <v>2</v>
      </c>
      <c r="D13" s="5">
        <v>889</v>
      </c>
      <c r="E13" s="19">
        <f t="shared" si="1"/>
        <v>222.25</v>
      </c>
      <c r="F13" s="19">
        <f t="shared" si="2"/>
        <v>222.25</v>
      </c>
      <c r="G13" s="19">
        <f t="shared" si="3"/>
        <v>222.25</v>
      </c>
      <c r="H13" s="19">
        <f t="shared" si="0"/>
        <v>222.25</v>
      </c>
      <c r="I13" s="20">
        <f>SUM(E13:H13)</f>
        <v>889</v>
      </c>
    </row>
    <row r="14" spans="1:11" x14ac:dyDescent="0.2">
      <c r="A14" s="15"/>
      <c r="B14" s="17">
        <v>67321000</v>
      </c>
      <c r="C14" s="18" t="s">
        <v>1</v>
      </c>
      <c r="D14" s="5">
        <v>645.26</v>
      </c>
      <c r="E14" s="19">
        <f t="shared" si="1"/>
        <v>161.31</v>
      </c>
      <c r="F14" s="19">
        <f t="shared" si="2"/>
        <v>161.31</v>
      </c>
      <c r="G14" s="19">
        <f t="shared" si="3"/>
        <v>161.31</v>
      </c>
      <c r="H14" s="19">
        <f t="shared" si="0"/>
        <v>161.33000000000001</v>
      </c>
      <c r="I14" s="20">
        <f>SUM(E14:H14)</f>
        <v>645.26</v>
      </c>
    </row>
    <row r="15" spans="1:11" ht="15" x14ac:dyDescent="0.25">
      <c r="A15" s="15"/>
      <c r="B15" s="9"/>
      <c r="C15" s="21" t="s">
        <v>8</v>
      </c>
      <c r="D15" s="22">
        <f>SUM(D10:D14)</f>
        <v>5087.8500000000004</v>
      </c>
      <c r="E15" s="22">
        <f>SUM(E10:E14)</f>
        <v>1271.96</v>
      </c>
      <c r="F15" s="22">
        <f t="shared" ref="F15:H15" si="4">SUM(F10:F14)</f>
        <v>1271.96</v>
      </c>
      <c r="G15" s="22">
        <f t="shared" si="4"/>
        <v>1271.96</v>
      </c>
      <c r="H15" s="22">
        <f t="shared" si="4"/>
        <v>1271.97</v>
      </c>
      <c r="I15" s="23">
        <f>ROUNDUP(SUM(E15:H15),2)</f>
        <v>5087.8500000000004</v>
      </c>
      <c r="K15" s="45"/>
    </row>
    <row r="16" spans="1:11" ht="15" x14ac:dyDescent="0.25">
      <c r="A16" s="24" t="s">
        <v>13</v>
      </c>
      <c r="B16" s="25" t="s">
        <v>13</v>
      </c>
      <c r="C16" s="25" t="s">
        <v>10</v>
      </c>
      <c r="D16" s="25"/>
      <c r="E16" s="9"/>
      <c r="F16" s="9"/>
      <c r="G16" s="9"/>
      <c r="H16" s="9"/>
      <c r="I16" s="10"/>
      <c r="K16" s="46"/>
    </row>
    <row r="17" spans="1:9" ht="15" x14ac:dyDescent="0.25">
      <c r="A17" s="24" t="s">
        <v>19</v>
      </c>
      <c r="B17" s="25" t="s">
        <v>20</v>
      </c>
      <c r="C17" s="25" t="s">
        <v>11</v>
      </c>
      <c r="D17" s="25" t="s">
        <v>12</v>
      </c>
      <c r="E17" s="17">
        <v>70200000</v>
      </c>
      <c r="F17" s="17">
        <v>67323000</v>
      </c>
      <c r="G17" s="17">
        <v>67324000</v>
      </c>
      <c r="H17" s="17">
        <v>67322000</v>
      </c>
      <c r="I17" s="26">
        <v>67321000</v>
      </c>
    </row>
    <row r="18" spans="1:9" x14ac:dyDescent="0.2">
      <c r="A18" s="44">
        <v>1</v>
      </c>
      <c r="B18" s="47">
        <v>5</v>
      </c>
      <c r="C18" s="6" t="s">
        <v>46</v>
      </c>
      <c r="D18" s="7">
        <v>1230120001</v>
      </c>
      <c r="E18" s="19">
        <f>$E$10/$B$26*B18</f>
        <v>0</v>
      </c>
      <c r="F18" s="19">
        <f>$E$11/$B$26*B18</f>
        <v>37.18</v>
      </c>
      <c r="G18" s="19">
        <f>$E$12/$B$26*B18</f>
        <v>7.24</v>
      </c>
      <c r="H18" s="19">
        <f>$E$13/$B$26*B18</f>
        <v>11.11</v>
      </c>
      <c r="I18" s="20">
        <f>$E$14/$B$26*B18</f>
        <v>8.07</v>
      </c>
    </row>
    <row r="19" spans="1:9" x14ac:dyDescent="0.2">
      <c r="A19" s="44">
        <v>1</v>
      </c>
      <c r="B19" s="47">
        <v>15</v>
      </c>
      <c r="C19" s="6" t="s">
        <v>47</v>
      </c>
      <c r="D19" s="7">
        <v>1230130001</v>
      </c>
      <c r="E19" s="19">
        <f>$E$10/$B$26*SUM($B$18:B19)-SUM($E$18:E18)</f>
        <v>0</v>
      </c>
      <c r="F19" s="19">
        <f>$E$11/$B$26*SUM($B$18:B19)-SUM($F$18:F18)</f>
        <v>111.53</v>
      </c>
      <c r="G19" s="19">
        <f>$E$12/$B$26*SUM($B$18:B19)-SUM($G$18:G18)</f>
        <v>21.73</v>
      </c>
      <c r="H19" s="19">
        <f>$E$13/$B$26*SUM($B$18:B19)-SUM($H$18:H18)</f>
        <v>33.340000000000003</v>
      </c>
      <c r="I19" s="20">
        <f>$E$14/$B$26*SUM($B$18:B19)-SUM($I$18:I18)</f>
        <v>24.19</v>
      </c>
    </row>
    <row r="20" spans="1:9" x14ac:dyDescent="0.2">
      <c r="A20" s="44">
        <v>1</v>
      </c>
      <c r="B20" s="47">
        <v>52</v>
      </c>
      <c r="C20" s="6" t="s">
        <v>48</v>
      </c>
      <c r="D20" s="7">
        <v>1230020001</v>
      </c>
      <c r="E20" s="19">
        <f>$E$10/$B$26*SUM($B$18:B20)-SUM($E$18:E19)</f>
        <v>0</v>
      </c>
      <c r="F20" s="19">
        <f>$E$11/$B$26*SUM($B$18:B20)-SUM($F$18:F19)</f>
        <v>386.63</v>
      </c>
      <c r="G20" s="19">
        <f>$E$12/$B$26*SUM($B$18:B20)-SUM($G$18:G19)</f>
        <v>75.34</v>
      </c>
      <c r="H20" s="19">
        <f>$E$13/$B$26*SUM($B$18:B20)-SUM($H$18:H19)</f>
        <v>115.57</v>
      </c>
      <c r="I20" s="20">
        <f>$E$14/$B$26*SUM($B$18:B20)-SUM($I$18:I19)</f>
        <v>83.88</v>
      </c>
    </row>
    <row r="21" spans="1:9" x14ac:dyDescent="0.2">
      <c r="A21" s="44">
        <v>1</v>
      </c>
      <c r="B21" s="47">
        <v>28</v>
      </c>
      <c r="C21" s="6" t="s">
        <v>49</v>
      </c>
      <c r="D21" s="7">
        <v>1230040001</v>
      </c>
      <c r="E21" s="19">
        <f>$E$10/$B$26*SUM($B$18:B21)-SUM($E$18:E20)</f>
        <v>0</v>
      </c>
      <c r="F21" s="19">
        <f>$E$11/$B$26*SUM($B$18:B21)-SUM($F$18:F20)</f>
        <v>208.19</v>
      </c>
      <c r="G21" s="19">
        <f>$E$12/$B$26*SUM($B$18:B21)-SUM($G$18:G20)</f>
        <v>40.56</v>
      </c>
      <c r="H21" s="19">
        <f>$E$13/$B$26*SUM($B$18:B21)-SUM($H$18:H20)</f>
        <v>62.23</v>
      </c>
      <c r="I21" s="20">
        <f>$E$14/$B$26*SUM($B$18:B21)-SUM($I$18:I20)</f>
        <v>45.17</v>
      </c>
    </row>
    <row r="22" spans="1:9" x14ac:dyDescent="0.2">
      <c r="A22" s="44"/>
      <c r="B22" s="47"/>
      <c r="C22" s="6"/>
      <c r="D22" s="7"/>
      <c r="E22" s="19">
        <f>$E$10/$B$26*SUM($B$18:B22)-SUM($E$18:E21)</f>
        <v>0</v>
      </c>
      <c r="F22" s="19">
        <f>$E$11/$B$26*SUM($B$18:B22)-SUM($F$18:F21)</f>
        <v>0</v>
      </c>
      <c r="G22" s="19">
        <f>$E$12/$B$26*SUM($B$18:B22)-SUM($G$18:G21)</f>
        <v>0</v>
      </c>
      <c r="H22" s="19">
        <f>$E$13/$B$26*SUM($B$18:B22)-SUM($H$18:H21)</f>
        <v>0</v>
      </c>
      <c r="I22" s="20">
        <f>$E$14/$B$26*SUM($B$18:B22)-SUM($I$18:I21)</f>
        <v>0</v>
      </c>
    </row>
    <row r="23" spans="1:9" x14ac:dyDescent="0.2">
      <c r="A23" s="44"/>
      <c r="B23" s="47"/>
      <c r="C23" s="6"/>
      <c r="D23" s="7"/>
      <c r="E23" s="19">
        <f>$E$10/$B$26*SUM($B$18:B23)-SUM($E$18:E22)</f>
        <v>0</v>
      </c>
      <c r="F23" s="19">
        <f>$E$11/$B$26*SUM($B$18:B23)-SUM($F$18:F22)</f>
        <v>0</v>
      </c>
      <c r="G23" s="19">
        <f>$E$12/$B$26*SUM($B$18:B23)-SUM($G$18:G22)</f>
        <v>0</v>
      </c>
      <c r="H23" s="19">
        <f>$E$13/$B$26*SUM($B$18:B23)-SUM($H$18:H22)</f>
        <v>0</v>
      </c>
      <c r="I23" s="20">
        <f>$E$14/$B$26*SUM($B$18:B23)-SUM($I$18:I22)</f>
        <v>0</v>
      </c>
    </row>
    <row r="24" spans="1:9" x14ac:dyDescent="0.2">
      <c r="A24" s="44"/>
      <c r="B24" s="47"/>
      <c r="C24" s="6"/>
      <c r="D24" s="7"/>
      <c r="E24" s="19">
        <f>$E$10/$B$26*SUM($B$18:B24)-SUM($E$18:E23)</f>
        <v>0</v>
      </c>
      <c r="F24" s="19">
        <f>$E$11/$B$26*SUM($B$18:B24)-SUM($F$18:F23)</f>
        <v>0</v>
      </c>
      <c r="G24" s="19">
        <f>$E$12/$B$26*SUM($B$18:B24)-SUM($G$18:G23)</f>
        <v>0</v>
      </c>
      <c r="H24" s="19">
        <f>$E$13/$B$26*SUM($B$18:B24)-SUM($H$18:H23)</f>
        <v>0</v>
      </c>
      <c r="I24" s="20">
        <f>$E$14/$B$26*SUM($B$18:B24)-SUM($I$18:I23)</f>
        <v>0</v>
      </c>
    </row>
    <row r="25" spans="1:9" x14ac:dyDescent="0.2">
      <c r="A25" s="44"/>
      <c r="B25" s="47"/>
      <c r="C25" s="6"/>
      <c r="D25" s="7"/>
      <c r="E25" s="19">
        <f>$E$10/$B$26*SUM($B$18:B25)-SUM($E$18:E24)</f>
        <v>0</v>
      </c>
      <c r="F25" s="19">
        <f>$E$11/$B$26*SUM($B$18:B25)-SUM($F$18:F24)</f>
        <v>0</v>
      </c>
      <c r="G25" s="19">
        <f>$E$12/$B$26*SUM($B$18:B25)-SUM($G$18:G24)</f>
        <v>0</v>
      </c>
      <c r="H25" s="19">
        <f>$E$13/$B$26*SUM($B$18:B25)-SUM($H$18:H24)</f>
        <v>0</v>
      </c>
      <c r="I25" s="20">
        <f>$E$14/$B$26*SUM($B$18:B25)-SUM($I$18:I24)</f>
        <v>0</v>
      </c>
    </row>
    <row r="26" spans="1:9" ht="15" x14ac:dyDescent="0.25">
      <c r="A26" s="27" t="s">
        <v>21</v>
      </c>
      <c r="B26" s="48">
        <f>SUM(B18:B25)</f>
        <v>100</v>
      </c>
      <c r="C26" s="11" t="s">
        <v>44</v>
      </c>
      <c r="D26" s="22">
        <f>SUM(E26:I26)</f>
        <v>1271.96</v>
      </c>
      <c r="E26" s="22">
        <f>SUM(E18:E25)</f>
        <v>0</v>
      </c>
      <c r="F26" s="22">
        <f t="shared" ref="F26:I26" si="5">SUM(F18:F25)</f>
        <v>743.53</v>
      </c>
      <c r="G26" s="22">
        <f t="shared" si="5"/>
        <v>144.87</v>
      </c>
      <c r="H26" s="22">
        <f t="shared" si="5"/>
        <v>222.25</v>
      </c>
      <c r="I26" s="23">
        <f t="shared" si="5"/>
        <v>161.31</v>
      </c>
    </row>
    <row r="27" spans="1:9" ht="15" x14ac:dyDescent="0.25">
      <c r="A27" s="15"/>
      <c r="B27" s="28"/>
      <c r="C27" s="11" t="s">
        <v>30</v>
      </c>
      <c r="D27" s="22">
        <f>SUM(E27:I27)</f>
        <v>1271.97</v>
      </c>
      <c r="E27" s="22">
        <f>E26</f>
        <v>0</v>
      </c>
      <c r="F27" s="22">
        <f>H11</f>
        <v>743.52</v>
      </c>
      <c r="G27" s="22">
        <f>H12</f>
        <v>144.87</v>
      </c>
      <c r="H27" s="22">
        <f>H13</f>
        <v>222.25</v>
      </c>
      <c r="I27" s="23">
        <f>H14</f>
        <v>161.33000000000001</v>
      </c>
    </row>
    <row r="28" spans="1:9" x14ac:dyDescent="0.2">
      <c r="A28" s="15"/>
      <c r="B28" s="28"/>
      <c r="C28" s="9"/>
      <c r="D28" s="9"/>
      <c r="E28" s="9"/>
      <c r="F28" s="9"/>
      <c r="G28" s="9"/>
      <c r="H28" s="9"/>
      <c r="I28" s="10"/>
    </row>
    <row r="29" spans="1:9" ht="15" customHeight="1" x14ac:dyDescent="0.2">
      <c r="A29" s="29"/>
      <c r="B29" s="65">
        <f ca="1">TODAY()</f>
        <v>42790</v>
      </c>
      <c r="C29" s="55"/>
      <c r="D29" s="56"/>
      <c r="E29" s="57"/>
      <c r="F29" s="30"/>
      <c r="G29" s="50" t="s">
        <v>25</v>
      </c>
      <c r="H29" s="50"/>
      <c r="I29" s="51"/>
    </row>
    <row r="30" spans="1:9" x14ac:dyDescent="0.2">
      <c r="A30" s="32"/>
      <c r="B30" s="65"/>
      <c r="C30" s="58"/>
      <c r="D30" s="59"/>
      <c r="E30" s="60"/>
      <c r="F30" s="30"/>
      <c r="G30" s="50"/>
      <c r="H30" s="50"/>
      <c r="I30" s="51"/>
    </row>
    <row r="31" spans="1:9" x14ac:dyDescent="0.2">
      <c r="A31" s="32"/>
      <c r="B31" s="65"/>
      <c r="C31" s="58"/>
      <c r="D31" s="59"/>
      <c r="E31" s="60"/>
      <c r="F31" s="30"/>
      <c r="G31" s="50"/>
      <c r="H31" s="50"/>
      <c r="I31" s="51"/>
    </row>
    <row r="32" spans="1:9" x14ac:dyDescent="0.2">
      <c r="A32" s="32"/>
      <c r="B32" s="65"/>
      <c r="C32" s="61"/>
      <c r="D32" s="62"/>
      <c r="E32" s="63"/>
      <c r="F32" s="30"/>
      <c r="G32" s="30"/>
      <c r="H32" s="30"/>
      <c r="I32" s="31"/>
    </row>
    <row r="33" spans="1:9" ht="15.75" customHeight="1" thickBot="1" x14ac:dyDescent="0.3">
      <c r="A33" s="33"/>
      <c r="B33" s="34" t="s">
        <v>0</v>
      </c>
      <c r="C33" s="64" t="s">
        <v>26</v>
      </c>
      <c r="D33" s="64"/>
      <c r="E33" s="64"/>
      <c r="F33" s="35"/>
      <c r="G33" s="35"/>
      <c r="H33" s="35"/>
      <c r="I33" s="36"/>
    </row>
    <row r="34" spans="1:9" x14ac:dyDescent="0.2">
      <c r="A34" s="3"/>
    </row>
    <row r="35" spans="1:9" ht="15" x14ac:dyDescent="0.25">
      <c r="A35" s="41" t="s">
        <v>31</v>
      </c>
      <c r="B35" s="37" t="s">
        <v>27</v>
      </c>
    </row>
    <row r="36" spans="1:9" ht="15" x14ac:dyDescent="0.25">
      <c r="A36" s="41" t="s">
        <v>32</v>
      </c>
      <c r="B36" s="41" t="s">
        <v>33</v>
      </c>
      <c r="C36" s="41" t="s">
        <v>34</v>
      </c>
      <c r="D36" s="49" t="s">
        <v>35</v>
      </c>
      <c r="E36" s="49"/>
      <c r="F36" s="49"/>
      <c r="G36" s="49"/>
    </row>
    <row r="37" spans="1:9" x14ac:dyDescent="0.2">
      <c r="A37" s="4">
        <v>1</v>
      </c>
      <c r="B37" s="38">
        <v>67323000</v>
      </c>
      <c r="C37" s="3" t="s">
        <v>3</v>
      </c>
      <c r="D37" s="3" t="s">
        <v>36</v>
      </c>
    </row>
    <row r="38" spans="1:9" x14ac:dyDescent="0.2">
      <c r="A38" s="4">
        <v>2</v>
      </c>
      <c r="B38" s="38">
        <v>67324000</v>
      </c>
      <c r="C38" s="3" t="s">
        <v>4</v>
      </c>
      <c r="D38" s="3" t="s">
        <v>37</v>
      </c>
    </row>
    <row r="39" spans="1:9" x14ac:dyDescent="0.2">
      <c r="A39" s="4">
        <v>3</v>
      </c>
      <c r="C39" s="3" t="s">
        <v>28</v>
      </c>
      <c r="E39" s="3" t="s">
        <v>29</v>
      </c>
    </row>
    <row r="40" spans="1:9" x14ac:dyDescent="0.2">
      <c r="A40" s="4">
        <v>4</v>
      </c>
      <c r="C40" s="3" t="s">
        <v>38</v>
      </c>
    </row>
    <row r="41" spans="1:9" x14ac:dyDescent="0.2">
      <c r="A41" s="4">
        <v>5</v>
      </c>
      <c r="C41" s="3" t="s">
        <v>39</v>
      </c>
    </row>
    <row r="47" spans="1:9" x14ac:dyDescent="0.2">
      <c r="B47" s="1"/>
      <c r="C47" s="2"/>
    </row>
  </sheetData>
  <sheetProtection selectLockedCells="1"/>
  <mergeCells count="12">
    <mergeCell ref="D36:G36"/>
    <mergeCell ref="G29:I31"/>
    <mergeCell ref="A1:I1"/>
    <mergeCell ref="C29:E32"/>
    <mergeCell ref="C33:E33"/>
    <mergeCell ref="B29:B32"/>
    <mergeCell ref="A8:C8"/>
    <mergeCell ref="I8:I9"/>
    <mergeCell ref="A2:C2"/>
    <mergeCell ref="A7:C7"/>
    <mergeCell ref="A3:C3"/>
    <mergeCell ref="A4:C4"/>
  </mergeCells>
  <conditionalFormatting sqref="B18">
    <cfRule type="expression" dxfId="11" priority="9">
      <formula>A18=4</formula>
    </cfRule>
    <cfRule type="expression" dxfId="10" priority="10">
      <formula>A18=3</formula>
    </cfRule>
    <cfRule type="expression" dxfId="9" priority="11">
      <formula>A18=2</formula>
    </cfRule>
    <cfRule type="expression" dxfId="8" priority="16">
      <formula>A18=1</formula>
    </cfRule>
  </conditionalFormatting>
  <conditionalFormatting sqref="B19:B25">
    <cfRule type="expression" dxfId="7" priority="5">
      <formula>A19=4</formula>
    </cfRule>
    <cfRule type="expression" dxfId="6" priority="6">
      <formula>A19=3</formula>
    </cfRule>
    <cfRule type="expression" dxfId="5" priority="7">
      <formula>A19=2</formula>
    </cfRule>
    <cfRule type="expression" dxfId="4" priority="8">
      <formula>A19=1</formula>
    </cfRule>
  </conditionalFormatting>
  <conditionalFormatting sqref="B26">
    <cfRule type="expression" dxfId="3" priority="1">
      <formula>A18=4</formula>
    </cfRule>
    <cfRule type="expression" dxfId="2" priority="2">
      <formula>A18=3</formula>
    </cfRule>
    <cfRule type="expression" dxfId="1" priority="3">
      <formula>A18=2</formula>
    </cfRule>
    <cfRule type="expression" dxfId="0" priority="4">
      <formula>A18=1</formula>
    </cfRule>
  </conditionalFormatting>
  <pageMargins left="0.70866141732283472" right="0.70866141732283472" top="0.78740157480314965" bottom="0.78740157480314965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Kontierung_GBA</vt:lpstr>
      <vt:lpstr>Kontierung_GBA!Druckbereich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  Hausmann</dc:creator>
  <cp:lastModifiedBy>Lutz Ohms</cp:lastModifiedBy>
  <cp:lastPrinted>2017-02-10T06:55:05Z</cp:lastPrinted>
  <dcterms:created xsi:type="dcterms:W3CDTF">2012-01-31T09:43:29Z</dcterms:created>
  <dcterms:modified xsi:type="dcterms:W3CDTF">2017-02-24T17:17:47Z</dcterms:modified>
</cp:coreProperties>
</file>