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Geräte" sheetId="4" r:id="rId1"/>
    <sheet name="Nebenkosten" sheetId="1" r:id="rId2"/>
  </sheets>
  <calcPr calcId="145621"/>
</workbook>
</file>

<file path=xl/calcChain.xml><?xml version="1.0" encoding="utf-8"?>
<calcChain xmlns="http://schemas.openxmlformats.org/spreadsheetml/2006/main">
  <c r="K18" i="4" l="1"/>
  <c r="J21" i="4"/>
  <c r="G19" i="4" l="1"/>
  <c r="H14" i="4" l="1"/>
  <c r="J19" i="4" s="1"/>
  <c r="G14" i="4"/>
  <c r="J18" i="4" s="1"/>
  <c r="I19" i="4"/>
  <c r="I18" i="4"/>
  <c r="E24" i="4"/>
  <c r="H18" i="4"/>
  <c r="H21" i="4" s="1"/>
  <c r="H22" i="4" s="1"/>
  <c r="H8" i="4"/>
  <c r="H19" i="4" s="1"/>
  <c r="G8" i="4"/>
  <c r="H5" i="4"/>
  <c r="G5" i="4"/>
  <c r="G18" i="4" s="1"/>
  <c r="E3" i="1"/>
  <c r="G3" i="1"/>
  <c r="H3" i="1" s="1"/>
  <c r="I3" i="1" s="1"/>
  <c r="H4" i="1"/>
  <c r="I4" i="1" s="1"/>
  <c r="H24" i="4" l="1"/>
  <c r="G21" i="4"/>
  <c r="G22" i="4" s="1"/>
  <c r="G24" i="4" s="1"/>
  <c r="H25" i="4" s="1"/>
  <c r="J22" i="4"/>
  <c r="J24" i="4" s="1"/>
  <c r="I21" i="4"/>
  <c r="I22" i="4" s="1"/>
  <c r="I24" i="4" s="1"/>
  <c r="I26" i="4" s="1"/>
  <c r="I25" i="4" l="1"/>
</calcChain>
</file>

<file path=xl/sharedStrings.xml><?xml version="1.0" encoding="utf-8"?>
<sst xmlns="http://schemas.openxmlformats.org/spreadsheetml/2006/main" count="67" uniqueCount="44">
  <si>
    <t>Stromverbrauch</t>
  </si>
  <si>
    <t>Differenz</t>
  </si>
  <si>
    <t>Zähler Di.</t>
  </si>
  <si>
    <t>Zähler alt</t>
  </si>
  <si>
    <t>Zähler neu</t>
  </si>
  <si>
    <t>http://www.techspot.com/review/586-amd-fx-8350-fx-6300/page7.html</t>
  </si>
  <si>
    <t>AMD FX-6300</t>
  </si>
  <si>
    <t>Idle</t>
  </si>
  <si>
    <t>http://www.tomshardware.com/reviews/radeon-r9-280x-r9-270x-r7-260x,3635-18.html</t>
  </si>
  <si>
    <t>Radeon R7 260X</t>
  </si>
  <si>
    <t>Volllast</t>
  </si>
  <si>
    <t>Watt</t>
  </si>
  <si>
    <t>http://www.notebookcheck.net/Intel-Core-i5-4210U-Notebook-Processor.115081.0.html</t>
  </si>
  <si>
    <t>TDP liegt bei 15 W, d.h. maximal Wert zum Kühlen. Real leigt i.D. niedriger</t>
  </si>
  <si>
    <t>Intel i5 4210U</t>
  </si>
  <si>
    <t>Nvidia GeForce 840M</t>
  </si>
  <si>
    <t>http://www.notebookcheck.net/NVIDIA-GeForce-840M.105681.0.html</t>
  </si>
  <si>
    <t>Dank Optimus sollte das eigentlich 0 Watt sein.</t>
  </si>
  <si>
    <t>Set A</t>
  </si>
  <si>
    <t>Set B</t>
  </si>
  <si>
    <t>Idle (h)</t>
  </si>
  <si>
    <t>Volllast (h)</t>
  </si>
  <si>
    <t>Verbrauch</t>
  </si>
  <si>
    <t>kWh</t>
  </si>
  <si>
    <t>Laufzeit (d)</t>
  </si>
  <si>
    <t>Wh</t>
  </si>
  <si>
    <t>€ / kWH</t>
  </si>
  <si>
    <t>http://www.stromverbrauch-berechnen.com/index.php?action=delete&amp;id=0</t>
  </si>
  <si>
    <t>http://www.stromverbrauchinfo.de/stromverbrauchsrechner.php</t>
  </si>
  <si>
    <t>Ich habe keine Ahnung wie du rechnest, aber meine Rechnung lässt sich durch diese Tools einfach validieren.</t>
  </si>
  <si>
    <t>Set C</t>
  </si>
  <si>
    <t>Dabei ist Netzteil und Mainboard inkl. HDD</t>
  </si>
  <si>
    <t>In Realität braucht der Notebook minimal weniger, da ich damit deutlich weniger zocke als mit dem alten Rechner</t>
  </si>
  <si>
    <t>+ 15 % Mehrverbrauch des kombinierten Verbrauchs beim Notebook</t>
  </si>
  <si>
    <t>- 15 % Weniger Verbrauch beim Rechner für jegliche Schwankung</t>
  </si>
  <si>
    <t>- 15 % Verbrauch</t>
  </si>
  <si>
    <t>+ 15 % Verbrauch</t>
  </si>
  <si>
    <t>Real gemessener Verbrauch</t>
  </si>
  <si>
    <t>Set D</t>
  </si>
  <si>
    <t>Ohne Toleranz</t>
  </si>
  <si>
    <t> </t>
  </si>
  <si>
    <t>Idle: Microsoft Excel (die Tabelle hier) + Spotify, Antivirus, Firewall; 76 Prozesse</t>
  </si>
  <si>
    <t>Gemessen mit Brennstuhl PM 231 E und FurMark</t>
  </si>
  <si>
    <t>€ /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</si>
</sst>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9">
    <xf numFmtId="0" fontId="0" fillId="0" borderId="0" xfId="0"/>
    <xf numFmtId="2" fontId="0" fillId="0" borderId="0" xfId="0" applyNumberFormat="1"/>
    <xf numFmtId="164" fontId="0" fillId="0" borderId="0" xfId="0" applyNumberFormat="1"/>
    <xf numFmtId="164" fontId="1" fillId="2" borderId="0" xfId="1" applyNumberFormat="1"/>
    <xf numFmtId="0" fontId="3" fillId="0" borderId="0" xfId="0" applyFont="1"/>
    <xf numFmtId="0" fontId="0" fillId="0" borderId="2" xfId="0" applyBorder="1"/>
    <xf numFmtId="0" fontId="3" fillId="0" borderId="2" xfId="0" applyFont="1" applyBorder="1"/>
    <xf numFmtId="0" fontId="4" fillId="0" borderId="0" xfId="0" applyFont="1"/>
    <xf numFmtId="0" fontId="0" fillId="0" borderId="3" xfId="0" applyBorder="1"/>
    <xf numFmtId="0" fontId="4" fillId="0" borderId="1" xfId="0" applyFont="1" applyBorder="1" applyAlignment="1">
      <alignment horizontal="center" vertical="center"/>
    </xf>
    <xf numFmtId="164" fontId="2" fillId="3" borderId="0" xfId="2" applyNumberFormat="1"/>
    <xf numFmtId="49" fontId="0" fillId="0" borderId="0" xfId="0" applyNumberFormat="1"/>
    <xf numFmtId="0" fontId="0" fillId="0" borderId="0" xfId="0" applyBorder="1"/>
    <xf numFmtId="0" fontId="5" fillId="0" borderId="0" xfId="0" applyFo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</cellXfs>
  <cellStyles count="3">
    <cellStyle name="Gut" xfId="1" builtinId="26"/>
    <cellStyle name="Neutral" xfId="2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26"/>
  <sheetViews>
    <sheetView tabSelected="1" workbookViewId="0">
      <selection activeCell="L19" sqref="L19"/>
    </sheetView>
  </sheetViews>
  <sheetFormatPr baseColWidth="10" defaultRowHeight="15" x14ac:dyDescent="0.25"/>
  <sheetData>
    <row r="3" spans="2:16" x14ac:dyDescent="0.25">
      <c r="E3" s="14" t="s">
        <v>11</v>
      </c>
      <c r="F3" s="14"/>
      <c r="G3" s="15"/>
      <c r="H3" s="15"/>
    </row>
    <row r="4" spans="2:16" x14ac:dyDescent="0.25">
      <c r="B4" s="11" t="s">
        <v>35</v>
      </c>
      <c r="E4" t="s">
        <v>7</v>
      </c>
      <c r="F4" t="s">
        <v>10</v>
      </c>
      <c r="G4" s="5" t="s">
        <v>7</v>
      </c>
      <c r="H4" s="5" t="s">
        <v>10</v>
      </c>
    </row>
    <row r="5" spans="2:16" x14ac:dyDescent="0.25">
      <c r="B5" s="16" t="s">
        <v>18</v>
      </c>
      <c r="C5" s="5" t="s">
        <v>6</v>
      </c>
      <c r="D5" s="5"/>
      <c r="E5" s="5">
        <v>102</v>
      </c>
      <c r="F5" s="8">
        <v>227</v>
      </c>
      <c r="G5" s="16">
        <f>(E5+E6)-(((E5+E6)*0.15))</f>
        <v>94.35</v>
      </c>
      <c r="H5" s="16">
        <f>F5+F6-((F5+F6)*0.15)</f>
        <v>271.14999999999998</v>
      </c>
      <c r="I5" s="13" t="s">
        <v>5</v>
      </c>
      <c r="O5" t="s">
        <v>40</v>
      </c>
      <c r="P5" t="s">
        <v>31</v>
      </c>
    </row>
    <row r="6" spans="2:16" x14ac:dyDescent="0.25">
      <c r="B6" s="16"/>
      <c r="C6" s="5" t="s">
        <v>9</v>
      </c>
      <c r="D6" s="5"/>
      <c r="E6" s="5">
        <v>9</v>
      </c>
      <c r="F6" s="8">
        <v>92</v>
      </c>
      <c r="G6" s="16"/>
      <c r="H6" s="16"/>
      <c r="I6" s="13" t="s">
        <v>8</v>
      </c>
      <c r="O6" t="s">
        <v>40</v>
      </c>
    </row>
    <row r="7" spans="2:16" x14ac:dyDescent="0.25">
      <c r="B7" s="11" t="s">
        <v>36</v>
      </c>
      <c r="I7" s="13"/>
      <c r="O7" t="s">
        <v>40</v>
      </c>
    </row>
    <row r="8" spans="2:16" x14ac:dyDescent="0.25">
      <c r="B8" s="16" t="s">
        <v>19</v>
      </c>
      <c r="C8" s="5" t="s">
        <v>14</v>
      </c>
      <c r="D8" s="5"/>
      <c r="E8" s="6">
        <v>10</v>
      </c>
      <c r="F8" s="8">
        <v>15</v>
      </c>
      <c r="G8" s="16">
        <f>E8+E9+((E8+E9)*0.15)</f>
        <v>13.8</v>
      </c>
      <c r="H8" s="16">
        <f>F8+F9+((F8+F9)*0.15)</f>
        <v>51.75</v>
      </c>
      <c r="I8" s="13" t="s">
        <v>12</v>
      </c>
      <c r="O8" t="s">
        <v>40</v>
      </c>
      <c r="P8" s="4" t="s">
        <v>13</v>
      </c>
    </row>
    <row r="9" spans="2:16" x14ac:dyDescent="0.25">
      <c r="B9" s="16"/>
      <c r="C9" s="5" t="s">
        <v>15</v>
      </c>
      <c r="D9" s="5"/>
      <c r="E9" s="6">
        <v>2</v>
      </c>
      <c r="F9" s="8">
        <v>30</v>
      </c>
      <c r="G9" s="16"/>
      <c r="H9" s="16"/>
      <c r="I9" s="13" t="s">
        <v>16</v>
      </c>
      <c r="O9" t="s">
        <v>40</v>
      </c>
      <c r="P9" s="4" t="s">
        <v>17</v>
      </c>
    </row>
    <row r="10" spans="2:16" x14ac:dyDescent="0.25">
      <c r="B10" s="11" t="s">
        <v>37</v>
      </c>
      <c r="O10" t="s">
        <v>40</v>
      </c>
    </row>
    <row r="11" spans="2:16" x14ac:dyDescent="0.25">
      <c r="B11" s="16" t="s">
        <v>30</v>
      </c>
      <c r="C11" s="5" t="s">
        <v>14</v>
      </c>
      <c r="D11" s="5"/>
      <c r="E11" s="6"/>
      <c r="F11" s="8"/>
      <c r="G11" s="16">
        <v>10.1</v>
      </c>
      <c r="H11" s="16">
        <v>43.6</v>
      </c>
      <c r="I11" t="s">
        <v>42</v>
      </c>
    </row>
    <row r="12" spans="2:16" x14ac:dyDescent="0.25">
      <c r="B12" s="16"/>
      <c r="C12" s="5" t="s">
        <v>15</v>
      </c>
      <c r="D12" s="5"/>
      <c r="E12" s="6"/>
      <c r="F12" s="8"/>
      <c r="G12" s="16"/>
      <c r="H12" s="16"/>
      <c r="I12" t="s">
        <v>41</v>
      </c>
    </row>
    <row r="13" spans="2:16" x14ac:dyDescent="0.25">
      <c r="B13" s="11" t="s">
        <v>39</v>
      </c>
      <c r="G13" s="12"/>
      <c r="H13" s="12"/>
      <c r="O13" t="s">
        <v>40</v>
      </c>
    </row>
    <row r="14" spans="2:16" x14ac:dyDescent="0.25">
      <c r="B14" s="16" t="s">
        <v>38</v>
      </c>
      <c r="C14" s="5" t="s">
        <v>6</v>
      </c>
      <c r="D14" s="5"/>
      <c r="E14" s="5">
        <v>102</v>
      </c>
      <c r="F14" s="8">
        <v>227</v>
      </c>
      <c r="G14" s="16">
        <f>(E14+E15)</f>
        <v>111</v>
      </c>
      <c r="H14" s="16">
        <f>F14+F15</f>
        <v>319</v>
      </c>
      <c r="O14" t="s">
        <v>40</v>
      </c>
    </row>
    <row r="15" spans="2:16" x14ac:dyDescent="0.25">
      <c r="B15" s="16"/>
      <c r="C15" s="5" t="s">
        <v>9</v>
      </c>
      <c r="D15" s="5"/>
      <c r="E15" s="5">
        <v>9</v>
      </c>
      <c r="F15" s="8">
        <v>92</v>
      </c>
      <c r="G15" s="16"/>
      <c r="H15" s="16"/>
      <c r="O15" t="s">
        <v>40</v>
      </c>
    </row>
    <row r="16" spans="2:16" x14ac:dyDescent="0.25">
      <c r="O16" t="s">
        <v>40</v>
      </c>
    </row>
    <row r="17" spans="3:21" x14ac:dyDescent="0.25">
      <c r="G17" s="9" t="s">
        <v>18</v>
      </c>
      <c r="H17" s="9" t="s">
        <v>19</v>
      </c>
      <c r="I17" s="9" t="s">
        <v>30</v>
      </c>
      <c r="J17" s="9" t="s">
        <v>38</v>
      </c>
      <c r="O17" t="s">
        <v>40</v>
      </c>
    </row>
    <row r="18" spans="3:21" x14ac:dyDescent="0.25">
      <c r="C18" s="17" t="s">
        <v>22</v>
      </c>
      <c r="D18" t="s">
        <v>20</v>
      </c>
      <c r="E18">
        <v>8</v>
      </c>
      <c r="G18">
        <f>G5*E18</f>
        <v>754.8</v>
      </c>
      <c r="H18">
        <f>E18*G8</f>
        <v>110.4</v>
      </c>
      <c r="I18">
        <f>G11*E18</f>
        <v>80.8</v>
      </c>
      <c r="J18">
        <f>E18*G14</f>
        <v>888</v>
      </c>
      <c r="K18">
        <f>J18/1000*365*0.29</f>
        <v>93.994799999999998</v>
      </c>
      <c r="L18" s="13" t="s">
        <v>27</v>
      </c>
      <c r="O18" t="s">
        <v>40</v>
      </c>
      <c r="P18" s="18" t="s">
        <v>29</v>
      </c>
      <c r="Q18" s="18"/>
      <c r="R18" s="18"/>
      <c r="S18" s="18"/>
      <c r="T18" s="18"/>
      <c r="U18" s="18"/>
    </row>
    <row r="19" spans="3:21" x14ac:dyDescent="0.25">
      <c r="C19" s="17"/>
      <c r="D19" t="s">
        <v>21</v>
      </c>
      <c r="E19">
        <v>2</v>
      </c>
      <c r="G19">
        <f>E19*H5</f>
        <v>542.29999999999995</v>
      </c>
      <c r="H19">
        <f>E19*H8</f>
        <v>103.5</v>
      </c>
      <c r="I19">
        <f>H11*E19</f>
        <v>87.2</v>
      </c>
      <c r="J19">
        <f>E19*H14</f>
        <v>638</v>
      </c>
      <c r="L19" s="13" t="s">
        <v>28</v>
      </c>
      <c r="O19" t="s">
        <v>40</v>
      </c>
      <c r="P19" s="18"/>
      <c r="Q19" s="18"/>
      <c r="R19" s="18"/>
      <c r="S19" s="18"/>
      <c r="T19" s="18"/>
      <c r="U19" s="18"/>
    </row>
    <row r="21" spans="3:21" x14ac:dyDescent="0.25">
      <c r="D21" t="s">
        <v>24</v>
      </c>
      <c r="E21">
        <v>300</v>
      </c>
      <c r="F21" t="s">
        <v>25</v>
      </c>
      <c r="G21">
        <f>((G18+G19)*E21)</f>
        <v>389130</v>
      </c>
      <c r="H21">
        <f>((H18+H19)*E21)</f>
        <v>64170</v>
      </c>
      <c r="I21">
        <f>((I18+I19)*E21)</f>
        <v>50400</v>
      </c>
      <c r="J21">
        <f>(J18+J19)*E21</f>
        <v>457800</v>
      </c>
    </row>
    <row r="22" spans="3:21" x14ac:dyDescent="0.25">
      <c r="F22" t="s">
        <v>23</v>
      </c>
      <c r="G22" s="1">
        <f>G21/1000</f>
        <v>389.13</v>
      </c>
      <c r="H22" s="1">
        <f>H21/1000</f>
        <v>64.17</v>
      </c>
      <c r="I22" s="1">
        <f>I21/1000</f>
        <v>50.4</v>
      </c>
      <c r="J22" s="1">
        <f>J21/1000</f>
        <v>457.8</v>
      </c>
    </row>
    <row r="23" spans="3:21" x14ac:dyDescent="0.25">
      <c r="L23" t="s">
        <v>32</v>
      </c>
    </row>
    <row r="24" spans="3:21" x14ac:dyDescent="0.25">
      <c r="D24" t="s">
        <v>26</v>
      </c>
      <c r="E24" s="1">
        <f>Nebenkosten!I3</f>
        <v>0.29000262398320642</v>
      </c>
      <c r="G24" s="10">
        <f>G22*$E$24</f>
        <v>112.84872107058511</v>
      </c>
      <c r="H24" s="10">
        <f t="shared" ref="H24:J24" si="0">H22*$E$24</f>
        <v>18.609468381002358</v>
      </c>
      <c r="I24" s="10">
        <f t="shared" si="0"/>
        <v>14.616132248753603</v>
      </c>
      <c r="J24" s="10">
        <f t="shared" si="0"/>
        <v>132.7632012595119</v>
      </c>
      <c r="L24" s="11" t="s">
        <v>33</v>
      </c>
    </row>
    <row r="25" spans="3:21" x14ac:dyDescent="0.25">
      <c r="D25" s="7" t="s">
        <v>1</v>
      </c>
      <c r="H25" s="3">
        <f>H24-G24</f>
        <v>-94.239252689582756</v>
      </c>
      <c r="I25" s="3">
        <f>I24-G24</f>
        <v>-98.232588821831513</v>
      </c>
      <c r="L25" s="11" t="s">
        <v>34</v>
      </c>
    </row>
    <row r="26" spans="3:21" x14ac:dyDescent="0.25">
      <c r="I26" s="3">
        <f>I24-J24</f>
        <v>-118.1470690107583</v>
      </c>
    </row>
  </sheetData>
  <mergeCells count="15">
    <mergeCell ref="G14:G15"/>
    <mergeCell ref="H14:H15"/>
    <mergeCell ref="C18:C19"/>
    <mergeCell ref="P18:U19"/>
    <mergeCell ref="B11:B12"/>
    <mergeCell ref="G11:G12"/>
    <mergeCell ref="H11:H12"/>
    <mergeCell ref="B14:B15"/>
    <mergeCell ref="E3:H3"/>
    <mergeCell ref="B5:B6"/>
    <mergeCell ref="B8:B9"/>
    <mergeCell ref="G5:G6"/>
    <mergeCell ref="H5:H6"/>
    <mergeCell ref="H8:H9"/>
    <mergeCell ref="G8:G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"/>
  <sheetViews>
    <sheetView workbookViewId="0">
      <selection activeCell="I3" sqref="I3"/>
    </sheetView>
  </sheetViews>
  <sheetFormatPr baseColWidth="10" defaultRowHeight="15" x14ac:dyDescent="0.25"/>
  <sheetData>
    <row r="2" spans="1:9" x14ac:dyDescent="0.25">
      <c r="F2" t="s">
        <v>3</v>
      </c>
      <c r="G2" t="s">
        <v>4</v>
      </c>
      <c r="H2" t="s">
        <v>2</v>
      </c>
      <c r="I2" t="s">
        <v>43</v>
      </c>
    </row>
    <row r="3" spans="1:9" x14ac:dyDescent="0.25">
      <c r="A3">
        <v>2014</v>
      </c>
      <c r="B3" t="s">
        <v>0</v>
      </c>
      <c r="D3" s="2">
        <v>442.08</v>
      </c>
      <c r="E3" s="3">
        <f>D3-D4</f>
        <v>-181.33999999999997</v>
      </c>
      <c r="F3">
        <v>6806.3</v>
      </c>
      <c r="G3">
        <f>F4</f>
        <v>5281.9</v>
      </c>
      <c r="H3">
        <f>F3-G3</f>
        <v>1524.4000000000005</v>
      </c>
      <c r="I3" s="2">
        <f>D3/H3</f>
        <v>0.29000262398320642</v>
      </c>
    </row>
    <row r="4" spans="1:9" x14ac:dyDescent="0.25">
      <c r="A4">
        <v>2013</v>
      </c>
      <c r="B4" t="s">
        <v>0</v>
      </c>
      <c r="D4" s="2">
        <v>623.41999999999996</v>
      </c>
      <c r="F4">
        <v>5281.9</v>
      </c>
      <c r="G4">
        <v>3055.4</v>
      </c>
      <c r="H4">
        <f>F4-G4</f>
        <v>2226.4999999999995</v>
      </c>
      <c r="I4" s="2">
        <f>D4/H4</f>
        <v>0.28000000000000003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Geräte</vt:lpstr>
      <vt:lpstr>Nebenkosten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Martin</dc:creator>
  <cp:lastModifiedBy>Roman Martin</cp:lastModifiedBy>
  <dcterms:created xsi:type="dcterms:W3CDTF">2015-12-03T07:27:14Z</dcterms:created>
  <dcterms:modified xsi:type="dcterms:W3CDTF">2015-12-03T08:43:06Z</dcterms:modified>
</cp:coreProperties>
</file>