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markustheisen/Desktop/"/>
    </mc:Choice>
  </mc:AlternateContent>
  <bookViews>
    <workbookView xWindow="0" yWindow="460" windowWidth="57600" windowHeight="30900" activeTab="1"/>
  </bookViews>
  <sheets>
    <sheet name="Gesamt" sheetId="1" r:id="rId1"/>
    <sheet name="Januar" sheetId="2" r:id="rId2"/>
    <sheet name="Februar" sheetId="3" r:id="rId3"/>
    <sheet name="März" sheetId="4" r:id="rId4"/>
    <sheet name="April" sheetId="5" r:id="rId5"/>
    <sheet name="Mai" sheetId="6" r:id="rId6"/>
    <sheet name="Juni" sheetId="7" r:id="rId7"/>
    <sheet name="Juli" sheetId="8" r:id="rId8"/>
    <sheet name="August" sheetId="9" r:id="rId9"/>
    <sheet name="September" sheetId="10" r:id="rId10"/>
    <sheet name="Oktober" sheetId="11" r:id="rId11"/>
    <sheet name="November" sheetId="12" r:id="rId12"/>
    <sheet name="Dezember" sheetId="13" r:id="rId13"/>
    <sheet name="Feiertage" sheetId="14" r:id="rId14"/>
  </sheets>
  <definedNames>
    <definedName name="Feiertag">Mai!$M$1:$M$65537</definedName>
    <definedName name="FeiertagWF">Mai!$Q$1:$Q$65537</definedName>
    <definedName name="Nacht">Mai!$L$1:$L$65537</definedName>
    <definedName name="NachtamFeiertag">Mai!$M$1:$M$65537</definedName>
    <definedName name="NachtFeiertag">Mai!$M$1:$M$65537</definedName>
    <definedName name="NachtSonntag">Mai!$O$1:$O$65537</definedName>
    <definedName name="NachtvorFeiertag">Mai!$N$1:$N$65537</definedName>
    <definedName name="NachtvorSonntag">Mai!$P$6:$P$7</definedName>
    <definedName name="Sonntag">Mai!$O$1:$O$65537</definedName>
    <definedName name="vorFeiertag">Mai!$N$1:$N$65537</definedName>
    <definedName name="Z_138B5A87_A4F7_4E0C_B497_DDB95500DE40_.wvu.Rows" localSheetId="4">April!$A$45:$AMJ$45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43" i="13" l="1"/>
  <c r="K43" i="13"/>
  <c r="J43" i="13"/>
  <c r="F43" i="13"/>
  <c r="Q42" i="13"/>
  <c r="K42" i="13"/>
  <c r="J42" i="13"/>
  <c r="F42" i="13"/>
  <c r="Q41" i="13"/>
  <c r="K41" i="13"/>
  <c r="J41" i="13"/>
  <c r="F41" i="13"/>
  <c r="Q40" i="13"/>
  <c r="K40" i="13"/>
  <c r="J40" i="13"/>
  <c r="F40" i="13"/>
  <c r="Q39" i="13"/>
  <c r="K39" i="13"/>
  <c r="J39" i="13"/>
  <c r="F39" i="13"/>
  <c r="Q37" i="13"/>
  <c r="K37" i="13"/>
  <c r="J37" i="13"/>
  <c r="F37" i="13"/>
  <c r="Q36" i="13"/>
  <c r="K36" i="13"/>
  <c r="J36" i="13"/>
  <c r="F36" i="13"/>
  <c r="Q35" i="13"/>
  <c r="K35" i="13"/>
  <c r="J35" i="13"/>
  <c r="F35" i="13"/>
  <c r="Q34" i="13"/>
  <c r="K34" i="13"/>
  <c r="J34" i="13"/>
  <c r="F34" i="13"/>
  <c r="Q33" i="13"/>
  <c r="K33" i="13"/>
  <c r="J33" i="13"/>
  <c r="F33" i="13"/>
  <c r="Q32" i="13"/>
  <c r="K32" i="13"/>
  <c r="J32" i="13"/>
  <c r="F32" i="13"/>
  <c r="Q31" i="13"/>
  <c r="K31" i="13"/>
  <c r="J31" i="13"/>
  <c r="F31" i="13"/>
  <c r="Q29" i="13"/>
  <c r="K29" i="13"/>
  <c r="J29" i="13"/>
  <c r="F29" i="13"/>
  <c r="Q28" i="13"/>
  <c r="K28" i="13"/>
  <c r="J28" i="13"/>
  <c r="F28" i="13"/>
  <c r="Q27" i="13"/>
  <c r="K27" i="13"/>
  <c r="J27" i="13"/>
  <c r="F27" i="13"/>
  <c r="Q26" i="13"/>
  <c r="K26" i="13"/>
  <c r="J26" i="13"/>
  <c r="F26" i="13"/>
  <c r="Q25" i="13"/>
  <c r="K25" i="13"/>
  <c r="J25" i="13"/>
  <c r="F25" i="13"/>
  <c r="Q24" i="13"/>
  <c r="K24" i="13"/>
  <c r="J24" i="13"/>
  <c r="F24" i="13"/>
  <c r="Q23" i="13"/>
  <c r="K23" i="13"/>
  <c r="J23" i="13"/>
  <c r="F23" i="13"/>
  <c r="Q21" i="13"/>
  <c r="K21" i="13"/>
  <c r="J21" i="13"/>
  <c r="F21" i="13"/>
  <c r="Q20" i="13"/>
  <c r="K20" i="13"/>
  <c r="J20" i="13"/>
  <c r="F20" i="13"/>
  <c r="Q19" i="13"/>
  <c r="K19" i="13"/>
  <c r="J19" i="13"/>
  <c r="F19" i="13"/>
  <c r="Q18" i="13"/>
  <c r="K18" i="13"/>
  <c r="J18" i="13"/>
  <c r="F18" i="13"/>
  <c r="Q17" i="13"/>
  <c r="K17" i="13"/>
  <c r="J17" i="13"/>
  <c r="F17" i="13"/>
  <c r="Q16" i="13"/>
  <c r="K16" i="13"/>
  <c r="J16" i="13"/>
  <c r="F16" i="13"/>
  <c r="Q15" i="13"/>
  <c r="K15" i="13"/>
  <c r="J15" i="13"/>
  <c r="F15" i="13"/>
  <c r="Q13" i="13"/>
  <c r="K13" i="13"/>
  <c r="J13" i="13"/>
  <c r="F13" i="13"/>
  <c r="Q12" i="13"/>
  <c r="K12" i="13"/>
  <c r="J12" i="13"/>
  <c r="F12" i="13"/>
  <c r="Q11" i="13"/>
  <c r="K11" i="13"/>
  <c r="J11" i="13"/>
  <c r="F11" i="13"/>
  <c r="Q10" i="13"/>
  <c r="K10" i="13"/>
  <c r="J10" i="13"/>
  <c r="F10" i="13"/>
  <c r="Q9" i="13"/>
  <c r="K9" i="13"/>
  <c r="J9" i="13"/>
  <c r="F9" i="13"/>
  <c r="Q8" i="13"/>
  <c r="K8" i="13"/>
  <c r="J8" i="13"/>
  <c r="F8" i="13"/>
  <c r="B5" i="13"/>
  <c r="G3" i="13"/>
  <c r="B3" i="13"/>
  <c r="Q43" i="12"/>
  <c r="K43" i="12"/>
  <c r="J43" i="12"/>
  <c r="F43" i="12"/>
  <c r="Q42" i="12"/>
  <c r="K42" i="12"/>
  <c r="J42" i="12"/>
  <c r="F42" i="12"/>
  <c r="Q40" i="12"/>
  <c r="K40" i="12"/>
  <c r="J40" i="12"/>
  <c r="F40" i="12"/>
  <c r="Q39" i="12"/>
  <c r="K39" i="12"/>
  <c r="J39" i="12"/>
  <c r="F39" i="12"/>
  <c r="Q38" i="12"/>
  <c r="K38" i="12"/>
  <c r="J38" i="12"/>
  <c r="F38" i="12"/>
  <c r="Q37" i="12"/>
  <c r="K37" i="12"/>
  <c r="J37" i="12"/>
  <c r="F37" i="12"/>
  <c r="Q36" i="12"/>
  <c r="K36" i="12"/>
  <c r="J36" i="12"/>
  <c r="F36" i="12"/>
  <c r="Q35" i="12"/>
  <c r="K35" i="12"/>
  <c r="J35" i="12"/>
  <c r="F35" i="12"/>
  <c r="Q34" i="12"/>
  <c r="K34" i="12"/>
  <c r="J34" i="12"/>
  <c r="F34" i="12"/>
  <c r="Q32" i="12"/>
  <c r="K32" i="12"/>
  <c r="J32" i="12"/>
  <c r="F32" i="12"/>
  <c r="Q31" i="12"/>
  <c r="K31" i="12"/>
  <c r="J31" i="12"/>
  <c r="F31" i="12"/>
  <c r="Q30" i="12"/>
  <c r="K30" i="12"/>
  <c r="J30" i="12"/>
  <c r="F30" i="12"/>
  <c r="Q29" i="12"/>
  <c r="K29" i="12"/>
  <c r="J29" i="12"/>
  <c r="F29" i="12"/>
  <c r="Q28" i="12"/>
  <c r="K28" i="12"/>
  <c r="J28" i="12"/>
  <c r="F28" i="12"/>
  <c r="Q27" i="12"/>
  <c r="K27" i="12"/>
  <c r="J27" i="12"/>
  <c r="F27" i="12"/>
  <c r="Q26" i="12"/>
  <c r="K26" i="12"/>
  <c r="J26" i="12"/>
  <c r="F26" i="12"/>
  <c r="Q24" i="12"/>
  <c r="K24" i="12"/>
  <c r="J24" i="12"/>
  <c r="F24" i="12"/>
  <c r="Q23" i="12"/>
  <c r="K23" i="12"/>
  <c r="J23" i="12"/>
  <c r="F23" i="12"/>
  <c r="Q22" i="12"/>
  <c r="K22" i="12"/>
  <c r="J22" i="12"/>
  <c r="F22" i="12"/>
  <c r="Q21" i="12"/>
  <c r="K21" i="12"/>
  <c r="J21" i="12"/>
  <c r="F21" i="12"/>
  <c r="Q20" i="12"/>
  <c r="K20" i="12"/>
  <c r="J20" i="12"/>
  <c r="F20" i="12"/>
  <c r="Q19" i="12"/>
  <c r="K19" i="12"/>
  <c r="J19" i="12"/>
  <c r="F19" i="12"/>
  <c r="Q18" i="12"/>
  <c r="K18" i="12"/>
  <c r="J18" i="12"/>
  <c r="F18" i="12"/>
  <c r="Q16" i="12"/>
  <c r="K16" i="12"/>
  <c r="J16" i="12"/>
  <c r="F16" i="12"/>
  <c r="Q15" i="12"/>
  <c r="K15" i="12"/>
  <c r="J15" i="12"/>
  <c r="F15" i="12"/>
  <c r="Q14" i="12"/>
  <c r="K14" i="12"/>
  <c r="J14" i="12"/>
  <c r="F14" i="12"/>
  <c r="Q13" i="12"/>
  <c r="K13" i="12"/>
  <c r="J13" i="12"/>
  <c r="F13" i="12"/>
  <c r="Q12" i="12"/>
  <c r="K12" i="12"/>
  <c r="J12" i="12"/>
  <c r="F12" i="12"/>
  <c r="Q11" i="12"/>
  <c r="K11" i="12"/>
  <c r="J11" i="12"/>
  <c r="F11" i="12"/>
  <c r="Q10" i="12"/>
  <c r="K10" i="12"/>
  <c r="J10" i="12"/>
  <c r="F10" i="12"/>
  <c r="Q8" i="12"/>
  <c r="K8" i="12"/>
  <c r="J8" i="12"/>
  <c r="F8" i="12"/>
  <c r="B5" i="12"/>
  <c r="G3" i="12"/>
  <c r="B3" i="12"/>
  <c r="Q43" i="11"/>
  <c r="K43" i="11"/>
  <c r="J43" i="11"/>
  <c r="F43" i="11"/>
  <c r="Q42" i="11"/>
  <c r="K42" i="11"/>
  <c r="J42" i="11"/>
  <c r="F42" i="11"/>
  <c r="Q41" i="11"/>
  <c r="K41" i="11"/>
  <c r="J41" i="11"/>
  <c r="F41" i="11"/>
  <c r="Q40" i="11"/>
  <c r="K40" i="11"/>
  <c r="J40" i="11"/>
  <c r="F40" i="11"/>
  <c r="Q39" i="11"/>
  <c r="K39" i="11"/>
  <c r="J39" i="11"/>
  <c r="F39" i="11"/>
  <c r="Q38" i="11"/>
  <c r="K38" i="11"/>
  <c r="J38" i="11"/>
  <c r="F38" i="11"/>
  <c r="Q37" i="11"/>
  <c r="K37" i="11"/>
  <c r="J37" i="11"/>
  <c r="F37" i="11"/>
  <c r="Q35" i="11"/>
  <c r="K35" i="11"/>
  <c r="J35" i="11"/>
  <c r="F35" i="11"/>
  <c r="Q34" i="11"/>
  <c r="K34" i="11"/>
  <c r="J34" i="11"/>
  <c r="F34" i="11"/>
  <c r="Q33" i="11"/>
  <c r="K33" i="11"/>
  <c r="J33" i="11"/>
  <c r="F33" i="11"/>
  <c r="Q32" i="11"/>
  <c r="K32" i="11"/>
  <c r="J32" i="11"/>
  <c r="F32" i="11"/>
  <c r="Q31" i="11"/>
  <c r="K31" i="11"/>
  <c r="J31" i="11"/>
  <c r="F31" i="11"/>
  <c r="Q30" i="11"/>
  <c r="K30" i="11"/>
  <c r="J30" i="11"/>
  <c r="F30" i="11"/>
  <c r="Q29" i="11"/>
  <c r="K29" i="11"/>
  <c r="J29" i="11"/>
  <c r="F29" i="11"/>
  <c r="Q27" i="11"/>
  <c r="K27" i="11"/>
  <c r="J27" i="11"/>
  <c r="F27" i="11"/>
  <c r="Q26" i="11"/>
  <c r="K26" i="11"/>
  <c r="J26" i="11"/>
  <c r="F26" i="11"/>
  <c r="Q25" i="11"/>
  <c r="K25" i="11"/>
  <c r="J25" i="11"/>
  <c r="F25" i="11"/>
  <c r="Q24" i="11"/>
  <c r="K24" i="11"/>
  <c r="J24" i="11"/>
  <c r="F24" i="11"/>
  <c r="Q23" i="11"/>
  <c r="K23" i="11"/>
  <c r="J23" i="11"/>
  <c r="F23" i="11"/>
  <c r="Q22" i="11"/>
  <c r="K22" i="11"/>
  <c r="J22" i="11"/>
  <c r="F22" i="11"/>
  <c r="Q21" i="11"/>
  <c r="K21" i="11"/>
  <c r="J21" i="11"/>
  <c r="F21" i="11"/>
  <c r="Q19" i="11"/>
  <c r="K19" i="11"/>
  <c r="J19" i="11"/>
  <c r="F19" i="11"/>
  <c r="Q18" i="11"/>
  <c r="K18" i="11"/>
  <c r="J18" i="11"/>
  <c r="F18" i="11"/>
  <c r="Q17" i="11"/>
  <c r="K17" i="11"/>
  <c r="J17" i="11"/>
  <c r="F17" i="11"/>
  <c r="Q16" i="11"/>
  <c r="K16" i="11"/>
  <c r="J16" i="11"/>
  <c r="F16" i="11"/>
  <c r="Q15" i="11"/>
  <c r="K15" i="11"/>
  <c r="J15" i="11"/>
  <c r="F15" i="11"/>
  <c r="Q14" i="11"/>
  <c r="K14" i="11"/>
  <c r="J14" i="11"/>
  <c r="F14" i="11"/>
  <c r="Q13" i="11"/>
  <c r="K13" i="11"/>
  <c r="J13" i="11"/>
  <c r="F13" i="11"/>
  <c r="Q11" i="11"/>
  <c r="K11" i="11"/>
  <c r="J11" i="11"/>
  <c r="F11" i="11"/>
  <c r="Q10" i="11"/>
  <c r="K10" i="11"/>
  <c r="J10" i="11"/>
  <c r="F10" i="11"/>
  <c r="Q9" i="11"/>
  <c r="K9" i="11"/>
  <c r="J9" i="11"/>
  <c r="F9" i="11"/>
  <c r="Q8" i="11"/>
  <c r="K8" i="11"/>
  <c r="J8" i="11"/>
  <c r="F8" i="11"/>
  <c r="B5" i="11"/>
  <c r="G3" i="11"/>
  <c r="B3" i="11"/>
  <c r="Q42" i="10"/>
  <c r="K42" i="10"/>
  <c r="J42" i="10"/>
  <c r="F42" i="10"/>
  <c r="Q41" i="10"/>
  <c r="K41" i="10"/>
  <c r="J41" i="10"/>
  <c r="F41" i="10"/>
  <c r="Q40" i="10"/>
  <c r="K40" i="10"/>
  <c r="J40" i="10"/>
  <c r="F40" i="10"/>
  <c r="Q39" i="10"/>
  <c r="K39" i="10"/>
  <c r="J39" i="10"/>
  <c r="F39" i="10"/>
  <c r="Q37" i="10"/>
  <c r="K37" i="10"/>
  <c r="J37" i="10"/>
  <c r="F37" i="10"/>
  <c r="Q36" i="10"/>
  <c r="K36" i="10"/>
  <c r="J36" i="10"/>
  <c r="F36" i="10"/>
  <c r="Q35" i="10"/>
  <c r="K35" i="10"/>
  <c r="J35" i="10"/>
  <c r="F35" i="10"/>
  <c r="Q34" i="10"/>
  <c r="K34" i="10"/>
  <c r="J34" i="10"/>
  <c r="F34" i="10"/>
  <c r="Q33" i="10"/>
  <c r="K33" i="10"/>
  <c r="J33" i="10"/>
  <c r="F33" i="10"/>
  <c r="Q32" i="10"/>
  <c r="K32" i="10"/>
  <c r="J32" i="10"/>
  <c r="F32" i="10"/>
  <c r="Q31" i="10"/>
  <c r="K31" i="10"/>
  <c r="J31" i="10"/>
  <c r="F31" i="10"/>
  <c r="Q29" i="10"/>
  <c r="K29" i="10"/>
  <c r="J29" i="10"/>
  <c r="F29" i="10"/>
  <c r="Q28" i="10"/>
  <c r="K28" i="10"/>
  <c r="J28" i="10"/>
  <c r="F28" i="10"/>
  <c r="Q27" i="10"/>
  <c r="K27" i="10"/>
  <c r="J27" i="10"/>
  <c r="F27" i="10"/>
  <c r="Q26" i="10"/>
  <c r="K26" i="10"/>
  <c r="J26" i="10"/>
  <c r="F26" i="10"/>
  <c r="Q25" i="10"/>
  <c r="K25" i="10"/>
  <c r="J25" i="10"/>
  <c r="F25" i="10"/>
  <c r="Q24" i="10"/>
  <c r="K24" i="10"/>
  <c r="J24" i="10"/>
  <c r="F24" i="10"/>
  <c r="Q23" i="10"/>
  <c r="K23" i="10"/>
  <c r="J23" i="10"/>
  <c r="F23" i="10"/>
  <c r="Q21" i="10"/>
  <c r="K21" i="10"/>
  <c r="J21" i="10"/>
  <c r="F21" i="10"/>
  <c r="Q20" i="10"/>
  <c r="K20" i="10"/>
  <c r="J20" i="10"/>
  <c r="F20" i="10"/>
  <c r="Q19" i="10"/>
  <c r="K19" i="10"/>
  <c r="J19" i="10"/>
  <c r="F19" i="10"/>
  <c r="Q18" i="10"/>
  <c r="K18" i="10"/>
  <c r="J18" i="10"/>
  <c r="F18" i="10"/>
  <c r="Q17" i="10"/>
  <c r="K17" i="10"/>
  <c r="J17" i="10"/>
  <c r="F17" i="10"/>
  <c r="Q16" i="10"/>
  <c r="K16" i="10"/>
  <c r="J16" i="10"/>
  <c r="F16" i="10"/>
  <c r="Q15" i="10"/>
  <c r="K15" i="10"/>
  <c r="J15" i="10"/>
  <c r="F15" i="10"/>
  <c r="Q13" i="10"/>
  <c r="K13" i="10"/>
  <c r="J13" i="10"/>
  <c r="F13" i="10"/>
  <c r="Q12" i="10"/>
  <c r="K12" i="10"/>
  <c r="J12" i="10"/>
  <c r="F12" i="10"/>
  <c r="Q11" i="10"/>
  <c r="K11" i="10"/>
  <c r="J11" i="10"/>
  <c r="F11" i="10"/>
  <c r="Q10" i="10"/>
  <c r="K10" i="10"/>
  <c r="J10" i="10"/>
  <c r="F10" i="10"/>
  <c r="Q9" i="10"/>
  <c r="K9" i="10"/>
  <c r="J9" i="10"/>
  <c r="F9" i="10"/>
  <c r="Q8" i="10"/>
  <c r="K8" i="10"/>
  <c r="J8" i="10"/>
  <c r="F8" i="10"/>
  <c r="B5" i="10"/>
  <c r="G3" i="10"/>
  <c r="B3" i="10"/>
  <c r="Q44" i="9"/>
  <c r="K44" i="9"/>
  <c r="J44" i="9"/>
  <c r="F44" i="9"/>
  <c r="Q43" i="9"/>
  <c r="K43" i="9"/>
  <c r="J43" i="9"/>
  <c r="F43" i="9"/>
  <c r="Q41" i="9"/>
  <c r="K41" i="9"/>
  <c r="J41" i="9"/>
  <c r="F41" i="9"/>
  <c r="Q40" i="9"/>
  <c r="K40" i="9"/>
  <c r="J40" i="9"/>
  <c r="F40" i="9"/>
  <c r="Q39" i="9"/>
  <c r="K39" i="9"/>
  <c r="J39" i="9"/>
  <c r="F39" i="9"/>
  <c r="Q38" i="9"/>
  <c r="K38" i="9"/>
  <c r="J38" i="9"/>
  <c r="F38" i="9"/>
  <c r="Q37" i="9"/>
  <c r="K37" i="9"/>
  <c r="J37" i="9"/>
  <c r="F37" i="9"/>
  <c r="Q36" i="9"/>
  <c r="K36" i="9"/>
  <c r="J36" i="9"/>
  <c r="F36" i="9"/>
  <c r="Q35" i="9"/>
  <c r="K35" i="9"/>
  <c r="J35" i="9"/>
  <c r="F35" i="9"/>
  <c r="Q33" i="9"/>
  <c r="K33" i="9"/>
  <c r="J33" i="9"/>
  <c r="F33" i="9"/>
  <c r="Q32" i="9"/>
  <c r="K32" i="9"/>
  <c r="J32" i="9"/>
  <c r="F32" i="9"/>
  <c r="Q31" i="9"/>
  <c r="K31" i="9"/>
  <c r="J31" i="9"/>
  <c r="F31" i="9"/>
  <c r="Q30" i="9"/>
  <c r="K30" i="9"/>
  <c r="J30" i="9"/>
  <c r="F30" i="9"/>
  <c r="Q29" i="9"/>
  <c r="K29" i="9"/>
  <c r="J29" i="9"/>
  <c r="F29" i="9"/>
  <c r="Q28" i="9"/>
  <c r="K28" i="9"/>
  <c r="J28" i="9"/>
  <c r="F28" i="9"/>
  <c r="Q27" i="9"/>
  <c r="K27" i="9"/>
  <c r="J27" i="9"/>
  <c r="F27" i="9"/>
  <c r="Q25" i="9"/>
  <c r="K25" i="9"/>
  <c r="J25" i="9"/>
  <c r="F25" i="9"/>
  <c r="Q24" i="9"/>
  <c r="K24" i="9"/>
  <c r="J24" i="9"/>
  <c r="F24" i="9"/>
  <c r="Q23" i="9"/>
  <c r="K23" i="9"/>
  <c r="J23" i="9"/>
  <c r="F23" i="9"/>
  <c r="Q22" i="9"/>
  <c r="K22" i="9"/>
  <c r="J22" i="9"/>
  <c r="F22" i="9"/>
  <c r="Q21" i="9"/>
  <c r="K21" i="9"/>
  <c r="J21" i="9"/>
  <c r="F21" i="9"/>
  <c r="Q20" i="9"/>
  <c r="K20" i="9"/>
  <c r="J20" i="9"/>
  <c r="F20" i="9"/>
  <c r="Q19" i="9"/>
  <c r="K19" i="9"/>
  <c r="J19" i="9"/>
  <c r="F19" i="9"/>
  <c r="Q17" i="9"/>
  <c r="K17" i="9"/>
  <c r="J17" i="9"/>
  <c r="F17" i="9"/>
  <c r="Q16" i="9"/>
  <c r="K16" i="9"/>
  <c r="J16" i="9"/>
  <c r="F16" i="9"/>
  <c r="Q15" i="9"/>
  <c r="K15" i="9"/>
  <c r="J15" i="9"/>
  <c r="F15" i="9"/>
  <c r="Q14" i="9"/>
  <c r="K14" i="9"/>
  <c r="J14" i="9"/>
  <c r="F14" i="9"/>
  <c r="Q13" i="9"/>
  <c r="K13" i="9"/>
  <c r="J13" i="9"/>
  <c r="F13" i="9"/>
  <c r="Q12" i="9"/>
  <c r="K12" i="9"/>
  <c r="J12" i="9"/>
  <c r="F12" i="9"/>
  <c r="Q11" i="9"/>
  <c r="K11" i="9"/>
  <c r="J11" i="9"/>
  <c r="F11" i="9"/>
  <c r="Q9" i="9"/>
  <c r="K9" i="9"/>
  <c r="J9" i="9"/>
  <c r="F9" i="9"/>
  <c r="Q8" i="9"/>
  <c r="K8" i="9"/>
  <c r="J8" i="9"/>
  <c r="F8" i="9"/>
  <c r="B5" i="9"/>
  <c r="G3" i="9"/>
  <c r="B3" i="9"/>
  <c r="Q43" i="8"/>
  <c r="K43" i="8"/>
  <c r="J43" i="8"/>
  <c r="F43" i="8"/>
  <c r="Q42" i="8"/>
  <c r="K42" i="8"/>
  <c r="J42" i="8"/>
  <c r="F42" i="8"/>
  <c r="Q41" i="8"/>
  <c r="K41" i="8"/>
  <c r="J41" i="8"/>
  <c r="F41" i="8"/>
  <c r="Q40" i="8"/>
  <c r="K40" i="8"/>
  <c r="J40" i="8"/>
  <c r="F40" i="8"/>
  <c r="Q39" i="8"/>
  <c r="K39" i="8"/>
  <c r="J39" i="8"/>
  <c r="F39" i="8"/>
  <c r="Q38" i="8"/>
  <c r="K38" i="8"/>
  <c r="J38" i="8"/>
  <c r="F38" i="8"/>
  <c r="Q36" i="8"/>
  <c r="K36" i="8"/>
  <c r="J36" i="8"/>
  <c r="F36" i="8"/>
  <c r="Q35" i="8"/>
  <c r="K35" i="8"/>
  <c r="J35" i="8"/>
  <c r="F35" i="8"/>
  <c r="Q34" i="8"/>
  <c r="K34" i="8"/>
  <c r="J34" i="8"/>
  <c r="F34" i="8"/>
  <c r="Q33" i="8"/>
  <c r="K33" i="8"/>
  <c r="J33" i="8"/>
  <c r="F33" i="8"/>
  <c r="Q32" i="8"/>
  <c r="K32" i="8"/>
  <c r="J32" i="8"/>
  <c r="F32" i="8"/>
  <c r="Q31" i="8"/>
  <c r="K31" i="8"/>
  <c r="J31" i="8"/>
  <c r="F31" i="8"/>
  <c r="Q30" i="8"/>
  <c r="K30" i="8"/>
  <c r="J30" i="8"/>
  <c r="F30" i="8"/>
  <c r="Q28" i="8"/>
  <c r="K28" i="8"/>
  <c r="J28" i="8"/>
  <c r="F28" i="8"/>
  <c r="Q27" i="8"/>
  <c r="K27" i="8"/>
  <c r="J27" i="8"/>
  <c r="F27" i="8"/>
  <c r="Q26" i="8"/>
  <c r="K26" i="8"/>
  <c r="J26" i="8"/>
  <c r="F26" i="8"/>
  <c r="Q25" i="8"/>
  <c r="K25" i="8"/>
  <c r="J25" i="8"/>
  <c r="F25" i="8"/>
  <c r="Q24" i="8"/>
  <c r="K24" i="8"/>
  <c r="J24" i="8"/>
  <c r="F24" i="8"/>
  <c r="Q23" i="8"/>
  <c r="K23" i="8"/>
  <c r="J23" i="8"/>
  <c r="F23" i="8"/>
  <c r="Q22" i="8"/>
  <c r="K22" i="8"/>
  <c r="J22" i="8"/>
  <c r="F22" i="8"/>
  <c r="Q20" i="8"/>
  <c r="K20" i="8"/>
  <c r="J20" i="8"/>
  <c r="F20" i="8"/>
  <c r="Q19" i="8"/>
  <c r="K19" i="8"/>
  <c r="J19" i="8"/>
  <c r="F19" i="8"/>
  <c r="Q18" i="8"/>
  <c r="K18" i="8"/>
  <c r="J18" i="8"/>
  <c r="F18" i="8"/>
  <c r="Q17" i="8"/>
  <c r="K17" i="8"/>
  <c r="J17" i="8"/>
  <c r="F17" i="8"/>
  <c r="Q16" i="8"/>
  <c r="K16" i="8"/>
  <c r="J16" i="8"/>
  <c r="F16" i="8"/>
  <c r="Q15" i="8"/>
  <c r="K15" i="8"/>
  <c r="J15" i="8"/>
  <c r="F15" i="8"/>
  <c r="Q14" i="8"/>
  <c r="K14" i="8"/>
  <c r="J14" i="8"/>
  <c r="F14" i="8"/>
  <c r="Q12" i="8"/>
  <c r="K12" i="8"/>
  <c r="J12" i="8"/>
  <c r="F12" i="8"/>
  <c r="Q11" i="8"/>
  <c r="K11" i="8"/>
  <c r="J11" i="8"/>
  <c r="F11" i="8"/>
  <c r="Q10" i="8"/>
  <c r="K10" i="8"/>
  <c r="J10" i="8"/>
  <c r="F10" i="8"/>
  <c r="Q9" i="8"/>
  <c r="K9" i="8"/>
  <c r="J9" i="8"/>
  <c r="F9" i="8"/>
  <c r="Q8" i="8"/>
  <c r="K8" i="8"/>
  <c r="J8" i="8"/>
  <c r="F8" i="8"/>
  <c r="B5" i="8"/>
  <c r="G3" i="8"/>
  <c r="B3" i="8"/>
  <c r="Q42" i="7"/>
  <c r="K42" i="7"/>
  <c r="J42" i="7"/>
  <c r="F42" i="7"/>
  <c r="Q41" i="7"/>
  <c r="K41" i="7"/>
  <c r="J41" i="7"/>
  <c r="F41" i="7"/>
  <c r="Q40" i="7"/>
  <c r="K40" i="7"/>
  <c r="J40" i="7"/>
  <c r="F40" i="7"/>
  <c r="Q38" i="7"/>
  <c r="K38" i="7"/>
  <c r="J38" i="7"/>
  <c r="F38" i="7"/>
  <c r="Q37" i="7"/>
  <c r="K37" i="7"/>
  <c r="J37" i="7"/>
  <c r="F37" i="7"/>
  <c r="Q36" i="7"/>
  <c r="K36" i="7"/>
  <c r="J36" i="7"/>
  <c r="F36" i="7"/>
  <c r="Q35" i="7"/>
  <c r="K35" i="7"/>
  <c r="J35" i="7"/>
  <c r="F35" i="7"/>
  <c r="Q34" i="7"/>
  <c r="K34" i="7"/>
  <c r="J34" i="7"/>
  <c r="F34" i="7"/>
  <c r="Q33" i="7"/>
  <c r="K33" i="7"/>
  <c r="J33" i="7"/>
  <c r="F33" i="7"/>
  <c r="Q32" i="7"/>
  <c r="K32" i="7"/>
  <c r="J32" i="7"/>
  <c r="F32" i="7"/>
  <c r="Q30" i="7"/>
  <c r="K30" i="7"/>
  <c r="J30" i="7"/>
  <c r="F30" i="7"/>
  <c r="Q29" i="7"/>
  <c r="K29" i="7"/>
  <c r="J29" i="7"/>
  <c r="F29" i="7"/>
  <c r="Q28" i="7"/>
  <c r="K28" i="7"/>
  <c r="J28" i="7"/>
  <c r="F28" i="7"/>
  <c r="Q27" i="7"/>
  <c r="K27" i="7"/>
  <c r="J27" i="7"/>
  <c r="F27" i="7"/>
  <c r="Q26" i="7"/>
  <c r="K26" i="7"/>
  <c r="J26" i="7"/>
  <c r="F26" i="7"/>
  <c r="Q25" i="7"/>
  <c r="K25" i="7"/>
  <c r="J25" i="7"/>
  <c r="F25" i="7"/>
  <c r="Q24" i="7"/>
  <c r="K24" i="7"/>
  <c r="J24" i="7"/>
  <c r="F24" i="7"/>
  <c r="Q22" i="7"/>
  <c r="K22" i="7"/>
  <c r="J22" i="7"/>
  <c r="F22" i="7"/>
  <c r="Q21" i="7"/>
  <c r="K21" i="7"/>
  <c r="J21" i="7"/>
  <c r="F21" i="7"/>
  <c r="Q20" i="7"/>
  <c r="K20" i="7"/>
  <c r="J20" i="7"/>
  <c r="F20" i="7"/>
  <c r="Q19" i="7"/>
  <c r="K19" i="7"/>
  <c r="J19" i="7"/>
  <c r="F19" i="7"/>
  <c r="Q18" i="7"/>
  <c r="K18" i="7"/>
  <c r="J18" i="7"/>
  <c r="F18" i="7"/>
  <c r="Q17" i="7"/>
  <c r="K17" i="7"/>
  <c r="J17" i="7"/>
  <c r="F17" i="7"/>
  <c r="Q16" i="7"/>
  <c r="K16" i="7"/>
  <c r="J16" i="7"/>
  <c r="F16" i="7"/>
  <c r="Q14" i="7"/>
  <c r="K14" i="7"/>
  <c r="J14" i="7"/>
  <c r="F14" i="7"/>
  <c r="Q13" i="7"/>
  <c r="K13" i="7"/>
  <c r="J13" i="7"/>
  <c r="F13" i="7"/>
  <c r="Q12" i="7"/>
  <c r="K12" i="7"/>
  <c r="J12" i="7"/>
  <c r="F12" i="7"/>
  <c r="Q11" i="7"/>
  <c r="K11" i="7"/>
  <c r="J11" i="7"/>
  <c r="F11" i="7"/>
  <c r="Q10" i="7"/>
  <c r="K10" i="7"/>
  <c r="J10" i="7"/>
  <c r="F10" i="7"/>
  <c r="Q9" i="7"/>
  <c r="K9" i="7"/>
  <c r="J9" i="7"/>
  <c r="F9" i="7"/>
  <c r="Q8" i="7"/>
  <c r="K8" i="7"/>
  <c r="J8" i="7"/>
  <c r="F8" i="7"/>
  <c r="B5" i="7"/>
  <c r="G3" i="7"/>
  <c r="B3" i="7"/>
  <c r="Q44" i="6"/>
  <c r="K44" i="6"/>
  <c r="J44" i="6"/>
  <c r="F44" i="6"/>
  <c r="Q42" i="6"/>
  <c r="K42" i="6"/>
  <c r="J42" i="6"/>
  <c r="F42" i="6"/>
  <c r="Q41" i="6"/>
  <c r="K41" i="6"/>
  <c r="J41" i="6"/>
  <c r="F41" i="6"/>
  <c r="Q40" i="6"/>
  <c r="K40" i="6"/>
  <c r="J40" i="6"/>
  <c r="F40" i="6"/>
  <c r="Q39" i="6"/>
  <c r="K39" i="6"/>
  <c r="J39" i="6"/>
  <c r="F39" i="6"/>
  <c r="Q38" i="6"/>
  <c r="K38" i="6"/>
  <c r="J38" i="6"/>
  <c r="F38" i="6"/>
  <c r="Q37" i="6"/>
  <c r="K37" i="6"/>
  <c r="J37" i="6"/>
  <c r="F37" i="6"/>
  <c r="Q36" i="6"/>
  <c r="K36" i="6"/>
  <c r="J36" i="6"/>
  <c r="F36" i="6"/>
  <c r="Q34" i="6"/>
  <c r="K34" i="6"/>
  <c r="J34" i="6"/>
  <c r="F34" i="6"/>
  <c r="Q33" i="6"/>
  <c r="K33" i="6"/>
  <c r="J33" i="6"/>
  <c r="F33" i="6"/>
  <c r="Q32" i="6"/>
  <c r="K32" i="6"/>
  <c r="J32" i="6"/>
  <c r="F32" i="6"/>
  <c r="Q31" i="6"/>
  <c r="K31" i="6"/>
  <c r="J31" i="6"/>
  <c r="F31" i="6"/>
  <c r="Q30" i="6"/>
  <c r="K30" i="6"/>
  <c r="J30" i="6"/>
  <c r="F30" i="6"/>
  <c r="Q29" i="6"/>
  <c r="K29" i="6"/>
  <c r="J29" i="6"/>
  <c r="F29" i="6"/>
  <c r="Q28" i="6"/>
  <c r="K28" i="6"/>
  <c r="J28" i="6"/>
  <c r="F28" i="6"/>
  <c r="Q26" i="6"/>
  <c r="K26" i="6"/>
  <c r="J26" i="6"/>
  <c r="F26" i="6"/>
  <c r="Q25" i="6"/>
  <c r="K25" i="6"/>
  <c r="J25" i="6"/>
  <c r="F25" i="6"/>
  <c r="Q24" i="6"/>
  <c r="K24" i="6"/>
  <c r="J24" i="6"/>
  <c r="F24" i="6"/>
  <c r="Q23" i="6"/>
  <c r="K23" i="6"/>
  <c r="J23" i="6"/>
  <c r="F23" i="6"/>
  <c r="Q22" i="6"/>
  <c r="K22" i="6"/>
  <c r="J22" i="6"/>
  <c r="F22" i="6"/>
  <c r="Q21" i="6"/>
  <c r="K21" i="6"/>
  <c r="J21" i="6"/>
  <c r="F21" i="6"/>
  <c r="Q20" i="6"/>
  <c r="K20" i="6"/>
  <c r="J20" i="6"/>
  <c r="F20" i="6"/>
  <c r="Q18" i="6"/>
  <c r="K18" i="6"/>
  <c r="J18" i="6"/>
  <c r="F18" i="6"/>
  <c r="Q17" i="6"/>
  <c r="K17" i="6"/>
  <c r="J17" i="6"/>
  <c r="F17" i="6"/>
  <c r="Q16" i="6"/>
  <c r="K16" i="6"/>
  <c r="J16" i="6"/>
  <c r="F16" i="6"/>
  <c r="Q15" i="6"/>
  <c r="K15" i="6"/>
  <c r="J15" i="6"/>
  <c r="F15" i="6"/>
  <c r="Q14" i="6"/>
  <c r="K14" i="6"/>
  <c r="J14" i="6"/>
  <c r="F14" i="6"/>
  <c r="Q13" i="6"/>
  <c r="K13" i="6"/>
  <c r="J13" i="6"/>
  <c r="F13" i="6"/>
  <c r="Q12" i="6"/>
  <c r="K12" i="6"/>
  <c r="J12" i="6"/>
  <c r="F12" i="6"/>
  <c r="Q10" i="6"/>
  <c r="K10" i="6"/>
  <c r="J10" i="6"/>
  <c r="F10" i="6"/>
  <c r="Q9" i="6"/>
  <c r="K9" i="6"/>
  <c r="J9" i="6"/>
  <c r="F9" i="6"/>
  <c r="Q8" i="6"/>
  <c r="K8" i="6"/>
  <c r="J8" i="6"/>
  <c r="F8" i="6"/>
  <c r="B5" i="6"/>
  <c r="G3" i="6"/>
  <c r="B3" i="6"/>
  <c r="Q42" i="5"/>
  <c r="K42" i="5"/>
  <c r="J42" i="5"/>
  <c r="F42" i="5"/>
  <c r="Q41" i="5"/>
  <c r="K41" i="5"/>
  <c r="J41" i="5"/>
  <c r="F41" i="5"/>
  <c r="Q40" i="5"/>
  <c r="K40" i="5"/>
  <c r="J40" i="5"/>
  <c r="F40" i="5"/>
  <c r="Q39" i="5"/>
  <c r="K39" i="5"/>
  <c r="J39" i="5"/>
  <c r="F39" i="5"/>
  <c r="Q38" i="5"/>
  <c r="K38" i="5"/>
  <c r="J38" i="5"/>
  <c r="F38" i="5"/>
  <c r="Q36" i="5"/>
  <c r="K36" i="5"/>
  <c r="J36" i="5"/>
  <c r="F36" i="5"/>
  <c r="Q35" i="5"/>
  <c r="K35" i="5"/>
  <c r="J35" i="5"/>
  <c r="F35" i="5"/>
  <c r="Q34" i="5"/>
  <c r="K34" i="5"/>
  <c r="J34" i="5"/>
  <c r="F34" i="5"/>
  <c r="Q33" i="5"/>
  <c r="K33" i="5"/>
  <c r="J33" i="5"/>
  <c r="F33" i="5"/>
  <c r="Q32" i="5"/>
  <c r="K32" i="5"/>
  <c r="J32" i="5"/>
  <c r="F32" i="5"/>
  <c r="Q31" i="5"/>
  <c r="K31" i="5"/>
  <c r="J31" i="5"/>
  <c r="F31" i="5"/>
  <c r="Q30" i="5"/>
  <c r="K30" i="5"/>
  <c r="J30" i="5"/>
  <c r="F30" i="5"/>
  <c r="Q28" i="5"/>
  <c r="K28" i="5"/>
  <c r="J28" i="5"/>
  <c r="F28" i="5"/>
  <c r="Q27" i="5"/>
  <c r="K27" i="5"/>
  <c r="J27" i="5"/>
  <c r="F27" i="5"/>
  <c r="Q26" i="5"/>
  <c r="K26" i="5"/>
  <c r="J26" i="5"/>
  <c r="F26" i="5"/>
  <c r="Q25" i="5"/>
  <c r="K25" i="5"/>
  <c r="J25" i="5"/>
  <c r="F25" i="5"/>
  <c r="Q24" i="5"/>
  <c r="K24" i="5"/>
  <c r="J24" i="5"/>
  <c r="F24" i="5"/>
  <c r="Q23" i="5"/>
  <c r="K23" i="5"/>
  <c r="J23" i="5"/>
  <c r="F23" i="5"/>
  <c r="Q22" i="5"/>
  <c r="K22" i="5"/>
  <c r="J22" i="5"/>
  <c r="F22" i="5"/>
  <c r="Q20" i="5"/>
  <c r="K20" i="5"/>
  <c r="J20" i="5"/>
  <c r="F20" i="5"/>
  <c r="Q19" i="5"/>
  <c r="K19" i="5"/>
  <c r="J19" i="5"/>
  <c r="F19" i="5"/>
  <c r="Q18" i="5"/>
  <c r="K18" i="5"/>
  <c r="J18" i="5"/>
  <c r="F18" i="5"/>
  <c r="Q17" i="5"/>
  <c r="K17" i="5"/>
  <c r="J17" i="5"/>
  <c r="F17" i="5"/>
  <c r="Q16" i="5"/>
  <c r="K16" i="5"/>
  <c r="J16" i="5"/>
  <c r="F16" i="5"/>
  <c r="Q15" i="5"/>
  <c r="K15" i="5"/>
  <c r="J15" i="5"/>
  <c r="F15" i="5"/>
  <c r="Q14" i="5"/>
  <c r="K14" i="5"/>
  <c r="J14" i="5"/>
  <c r="F14" i="5"/>
  <c r="Q12" i="5"/>
  <c r="K12" i="5"/>
  <c r="J12" i="5"/>
  <c r="F12" i="5"/>
  <c r="Q11" i="5"/>
  <c r="K11" i="5"/>
  <c r="J11" i="5"/>
  <c r="F11" i="5"/>
  <c r="Q10" i="5"/>
  <c r="K10" i="5"/>
  <c r="J10" i="5"/>
  <c r="F10" i="5"/>
  <c r="Q9" i="5"/>
  <c r="K9" i="5"/>
  <c r="J9" i="5"/>
  <c r="F9" i="5"/>
  <c r="Q8" i="5"/>
  <c r="K8" i="5"/>
  <c r="J8" i="5"/>
  <c r="F8" i="5"/>
  <c r="B5" i="5"/>
  <c r="G3" i="5"/>
  <c r="B3" i="5"/>
  <c r="Q44" i="4"/>
  <c r="K44" i="4"/>
  <c r="J44" i="4"/>
  <c r="F44" i="4"/>
  <c r="Q43" i="4"/>
  <c r="K43" i="4"/>
  <c r="J43" i="4"/>
  <c r="F43" i="4"/>
  <c r="Q42" i="4"/>
  <c r="K42" i="4"/>
  <c r="J42" i="4"/>
  <c r="F42" i="4"/>
  <c r="Q40" i="4"/>
  <c r="K40" i="4"/>
  <c r="J40" i="4"/>
  <c r="F40" i="4"/>
  <c r="Q39" i="4"/>
  <c r="K39" i="4"/>
  <c r="J39" i="4"/>
  <c r="F39" i="4"/>
  <c r="Q38" i="4"/>
  <c r="K38" i="4"/>
  <c r="J38" i="4"/>
  <c r="F38" i="4"/>
  <c r="Q37" i="4"/>
  <c r="K37" i="4"/>
  <c r="J37" i="4"/>
  <c r="F37" i="4"/>
  <c r="Q36" i="4"/>
  <c r="K36" i="4"/>
  <c r="J36" i="4"/>
  <c r="F36" i="4"/>
  <c r="Q35" i="4"/>
  <c r="K35" i="4"/>
  <c r="J35" i="4"/>
  <c r="F35" i="4"/>
  <c r="Q34" i="4"/>
  <c r="K34" i="4"/>
  <c r="J34" i="4"/>
  <c r="F34" i="4"/>
  <c r="Q32" i="4"/>
  <c r="K32" i="4"/>
  <c r="J32" i="4"/>
  <c r="F32" i="4"/>
  <c r="Q31" i="4"/>
  <c r="K31" i="4"/>
  <c r="J31" i="4"/>
  <c r="F31" i="4"/>
  <c r="Q30" i="4"/>
  <c r="K30" i="4"/>
  <c r="J30" i="4"/>
  <c r="F30" i="4"/>
  <c r="Q29" i="4"/>
  <c r="K29" i="4"/>
  <c r="J29" i="4"/>
  <c r="F29" i="4"/>
  <c r="Q28" i="4"/>
  <c r="K28" i="4"/>
  <c r="J28" i="4"/>
  <c r="F28" i="4"/>
  <c r="Q27" i="4"/>
  <c r="K27" i="4"/>
  <c r="J27" i="4"/>
  <c r="F27" i="4"/>
  <c r="Q26" i="4"/>
  <c r="K26" i="4"/>
  <c r="J26" i="4"/>
  <c r="F26" i="4"/>
  <c r="Q24" i="4"/>
  <c r="K24" i="4"/>
  <c r="J24" i="4"/>
  <c r="F24" i="4"/>
  <c r="Q23" i="4"/>
  <c r="K23" i="4"/>
  <c r="J23" i="4"/>
  <c r="F23" i="4"/>
  <c r="Q22" i="4"/>
  <c r="K22" i="4"/>
  <c r="J22" i="4"/>
  <c r="F22" i="4"/>
  <c r="Q21" i="4"/>
  <c r="K21" i="4"/>
  <c r="J21" i="4"/>
  <c r="F21" i="4"/>
  <c r="Q20" i="4"/>
  <c r="K20" i="4"/>
  <c r="J20" i="4"/>
  <c r="F20" i="4"/>
  <c r="Q19" i="4"/>
  <c r="K19" i="4"/>
  <c r="J19" i="4"/>
  <c r="F19" i="4"/>
  <c r="Q18" i="4"/>
  <c r="K18" i="4"/>
  <c r="J18" i="4"/>
  <c r="F18" i="4"/>
  <c r="Q16" i="4"/>
  <c r="K16" i="4"/>
  <c r="J16" i="4"/>
  <c r="F16" i="4"/>
  <c r="Q15" i="4"/>
  <c r="K15" i="4"/>
  <c r="J15" i="4"/>
  <c r="F15" i="4"/>
  <c r="Q14" i="4"/>
  <c r="K14" i="4"/>
  <c r="J14" i="4"/>
  <c r="F14" i="4"/>
  <c r="Q13" i="4"/>
  <c r="K13" i="4"/>
  <c r="J13" i="4"/>
  <c r="F13" i="4"/>
  <c r="Q12" i="4"/>
  <c r="K12" i="4"/>
  <c r="J12" i="4"/>
  <c r="F12" i="4"/>
  <c r="Q11" i="4"/>
  <c r="K11" i="4"/>
  <c r="J11" i="4"/>
  <c r="F11" i="4"/>
  <c r="Q10" i="4"/>
  <c r="K10" i="4"/>
  <c r="J10" i="4"/>
  <c r="F10" i="4"/>
  <c r="Q8" i="4"/>
  <c r="K8" i="4"/>
  <c r="J8" i="4"/>
  <c r="F8" i="4"/>
  <c r="B5" i="4"/>
  <c r="G3" i="4"/>
  <c r="B3" i="4"/>
  <c r="Q40" i="3"/>
  <c r="K40" i="3"/>
  <c r="J40" i="3"/>
  <c r="F40" i="3"/>
  <c r="Q39" i="3"/>
  <c r="K39" i="3"/>
  <c r="J39" i="3"/>
  <c r="F39" i="3"/>
  <c r="Q38" i="3"/>
  <c r="K38" i="3"/>
  <c r="J38" i="3"/>
  <c r="F38" i="3"/>
  <c r="Q37" i="3"/>
  <c r="K37" i="3"/>
  <c r="J37" i="3"/>
  <c r="F37" i="3"/>
  <c r="Q36" i="3"/>
  <c r="K36" i="3"/>
  <c r="J36" i="3"/>
  <c r="F36" i="3"/>
  <c r="Q35" i="3"/>
  <c r="K35" i="3"/>
  <c r="J35" i="3"/>
  <c r="F35" i="3"/>
  <c r="Q34" i="3"/>
  <c r="K34" i="3"/>
  <c r="J34" i="3"/>
  <c r="F34" i="3"/>
  <c r="Q32" i="3"/>
  <c r="K32" i="3"/>
  <c r="J32" i="3"/>
  <c r="F32" i="3"/>
  <c r="Q31" i="3"/>
  <c r="K31" i="3"/>
  <c r="J31" i="3"/>
  <c r="F31" i="3"/>
  <c r="Q30" i="3"/>
  <c r="K30" i="3"/>
  <c r="J30" i="3"/>
  <c r="F30" i="3"/>
  <c r="Q29" i="3"/>
  <c r="K29" i="3"/>
  <c r="J29" i="3"/>
  <c r="F29" i="3"/>
  <c r="Q28" i="3"/>
  <c r="K28" i="3"/>
  <c r="J28" i="3"/>
  <c r="F28" i="3"/>
  <c r="Q27" i="3"/>
  <c r="K27" i="3"/>
  <c r="J27" i="3"/>
  <c r="F27" i="3"/>
  <c r="Q26" i="3"/>
  <c r="K26" i="3"/>
  <c r="J26" i="3"/>
  <c r="F26" i="3"/>
  <c r="Q24" i="3"/>
  <c r="K24" i="3"/>
  <c r="J24" i="3"/>
  <c r="F24" i="3"/>
  <c r="Q23" i="3"/>
  <c r="K23" i="3"/>
  <c r="J23" i="3"/>
  <c r="F23" i="3"/>
  <c r="Q22" i="3"/>
  <c r="K22" i="3"/>
  <c r="J22" i="3"/>
  <c r="F22" i="3"/>
  <c r="Q21" i="3"/>
  <c r="K21" i="3"/>
  <c r="J21" i="3"/>
  <c r="F21" i="3"/>
  <c r="Q20" i="3"/>
  <c r="K20" i="3"/>
  <c r="J20" i="3"/>
  <c r="F20" i="3"/>
  <c r="Q19" i="3"/>
  <c r="K19" i="3"/>
  <c r="J19" i="3"/>
  <c r="F19" i="3"/>
  <c r="Q18" i="3"/>
  <c r="K18" i="3"/>
  <c r="J18" i="3"/>
  <c r="F18" i="3"/>
  <c r="Q16" i="3"/>
  <c r="K16" i="3"/>
  <c r="J16" i="3"/>
  <c r="F16" i="3"/>
  <c r="Q15" i="3"/>
  <c r="K15" i="3"/>
  <c r="J15" i="3"/>
  <c r="F15" i="3"/>
  <c r="Q14" i="3"/>
  <c r="K14" i="3"/>
  <c r="J14" i="3"/>
  <c r="F14" i="3"/>
  <c r="Q13" i="3"/>
  <c r="K13" i="3"/>
  <c r="J13" i="3"/>
  <c r="F13" i="3"/>
  <c r="Q12" i="3"/>
  <c r="K12" i="3"/>
  <c r="J12" i="3"/>
  <c r="F12" i="3"/>
  <c r="Q11" i="3"/>
  <c r="K11" i="3"/>
  <c r="J11" i="3"/>
  <c r="F11" i="3"/>
  <c r="Q10" i="3"/>
  <c r="K10" i="3"/>
  <c r="J10" i="3"/>
  <c r="F10" i="3"/>
  <c r="Q8" i="3"/>
  <c r="K8" i="3"/>
  <c r="J8" i="3"/>
  <c r="F8" i="3"/>
  <c r="B5" i="3"/>
  <c r="G3" i="3"/>
  <c r="B3" i="3"/>
  <c r="Q43" i="2"/>
  <c r="K43" i="2"/>
  <c r="J43" i="2"/>
  <c r="F43" i="2"/>
  <c r="Q42" i="2"/>
  <c r="K42" i="2"/>
  <c r="J42" i="2"/>
  <c r="F42" i="2"/>
  <c r="Q41" i="2"/>
  <c r="K41" i="2"/>
  <c r="J41" i="2"/>
  <c r="F41" i="2"/>
  <c r="Q40" i="2"/>
  <c r="K40" i="2"/>
  <c r="J40" i="2"/>
  <c r="F40" i="2"/>
  <c r="Q39" i="2"/>
  <c r="K39" i="2"/>
  <c r="J39" i="2"/>
  <c r="F39" i="2"/>
  <c r="Q38" i="2"/>
  <c r="K38" i="2"/>
  <c r="J38" i="2"/>
  <c r="F38" i="2"/>
  <c r="Q37" i="2"/>
  <c r="K37" i="2"/>
  <c r="J37" i="2"/>
  <c r="F37" i="2"/>
  <c r="Q35" i="2"/>
  <c r="K35" i="2"/>
  <c r="J35" i="2"/>
  <c r="F35" i="2"/>
  <c r="Q34" i="2"/>
  <c r="K34" i="2"/>
  <c r="J34" i="2"/>
  <c r="F34" i="2"/>
  <c r="Q33" i="2"/>
  <c r="K33" i="2"/>
  <c r="J33" i="2"/>
  <c r="F33" i="2"/>
  <c r="Q32" i="2"/>
  <c r="K32" i="2"/>
  <c r="J32" i="2"/>
  <c r="F32" i="2"/>
  <c r="Q31" i="2"/>
  <c r="K31" i="2"/>
  <c r="J31" i="2"/>
  <c r="F31" i="2"/>
  <c r="Q30" i="2"/>
  <c r="K30" i="2"/>
  <c r="J30" i="2"/>
  <c r="F30" i="2"/>
  <c r="Q29" i="2"/>
  <c r="K29" i="2"/>
  <c r="J29" i="2"/>
  <c r="F29" i="2"/>
  <c r="Q27" i="2"/>
  <c r="K27" i="2"/>
  <c r="J27" i="2"/>
  <c r="F27" i="2"/>
  <c r="Q26" i="2"/>
  <c r="K26" i="2"/>
  <c r="J26" i="2"/>
  <c r="F26" i="2"/>
  <c r="Q25" i="2"/>
  <c r="K25" i="2"/>
  <c r="J25" i="2"/>
  <c r="F25" i="2"/>
  <c r="Q24" i="2"/>
  <c r="K24" i="2"/>
  <c r="J24" i="2"/>
  <c r="F24" i="2"/>
  <c r="Q23" i="2"/>
  <c r="K23" i="2"/>
  <c r="J23" i="2"/>
  <c r="F23" i="2"/>
  <c r="Q22" i="2"/>
  <c r="K22" i="2"/>
  <c r="J22" i="2"/>
  <c r="F22" i="2"/>
  <c r="Q21" i="2"/>
  <c r="K21" i="2"/>
  <c r="J21" i="2"/>
  <c r="F21" i="2"/>
  <c r="Q19" i="2"/>
  <c r="K19" i="2"/>
  <c r="J19" i="2"/>
  <c r="F19" i="2"/>
  <c r="Q18" i="2"/>
  <c r="K18" i="2"/>
  <c r="J18" i="2"/>
  <c r="F18" i="2"/>
  <c r="Q17" i="2"/>
  <c r="K17" i="2"/>
  <c r="J17" i="2"/>
  <c r="F17" i="2"/>
  <c r="Q16" i="2"/>
  <c r="K16" i="2"/>
  <c r="J16" i="2"/>
  <c r="F16" i="2"/>
  <c r="Q15" i="2"/>
  <c r="K15" i="2"/>
  <c r="J15" i="2"/>
  <c r="F15" i="2"/>
  <c r="Q14" i="2"/>
  <c r="K14" i="2"/>
  <c r="J14" i="2"/>
  <c r="F14" i="2"/>
  <c r="Q13" i="2"/>
  <c r="K13" i="2"/>
  <c r="J13" i="2"/>
  <c r="F13" i="2"/>
  <c r="Q11" i="2"/>
  <c r="K11" i="2"/>
  <c r="J11" i="2"/>
  <c r="F11" i="2"/>
  <c r="Q10" i="2"/>
  <c r="K10" i="2"/>
  <c r="J10" i="2"/>
  <c r="F10" i="2"/>
  <c r="Q9" i="2"/>
  <c r="K9" i="2"/>
  <c r="J9" i="2"/>
  <c r="F9" i="2"/>
  <c r="Q8" i="2"/>
  <c r="K8" i="2"/>
  <c r="J8" i="2"/>
  <c r="F8" i="2"/>
  <c r="B5" i="2"/>
  <c r="G3" i="2"/>
  <c r="B3" i="2"/>
  <c r="K14" i="13"/>
  <c r="K22" i="13"/>
  <c r="K30" i="13"/>
  <c r="K38" i="13"/>
  <c r="K44" i="13"/>
  <c r="K45" i="13"/>
  <c r="I23" i="1"/>
  <c r="J14" i="13"/>
  <c r="J22" i="13"/>
  <c r="J30" i="13"/>
  <c r="J38" i="13"/>
  <c r="J44" i="13"/>
  <c r="J45" i="13"/>
  <c r="F23" i="1"/>
  <c r="F14" i="13"/>
  <c r="F22" i="13"/>
  <c r="F30" i="13"/>
  <c r="F38" i="13"/>
  <c r="F44" i="13"/>
  <c r="F45" i="13"/>
  <c r="B23" i="1"/>
  <c r="K9" i="12"/>
  <c r="K17" i="12"/>
  <c r="K25" i="12"/>
  <c r="K33" i="12"/>
  <c r="K41" i="12"/>
  <c r="K44" i="12"/>
  <c r="K45" i="12"/>
  <c r="I22" i="1"/>
  <c r="J9" i="12"/>
  <c r="J17" i="12"/>
  <c r="J25" i="12"/>
  <c r="J33" i="12"/>
  <c r="J41" i="12"/>
  <c r="J44" i="12"/>
  <c r="J45" i="12"/>
  <c r="F22" i="1"/>
  <c r="F9" i="12"/>
  <c r="F17" i="12"/>
  <c r="F25" i="12"/>
  <c r="F33" i="12"/>
  <c r="F41" i="12"/>
  <c r="F44" i="12"/>
  <c r="F45" i="12"/>
  <c r="B22" i="1"/>
  <c r="K12" i="11"/>
  <c r="K20" i="11"/>
  <c r="K28" i="11"/>
  <c r="K36" i="11"/>
  <c r="K44" i="11"/>
  <c r="K45" i="11"/>
  <c r="I21" i="1"/>
  <c r="J12" i="11"/>
  <c r="J20" i="11"/>
  <c r="J28" i="11"/>
  <c r="J36" i="11"/>
  <c r="J44" i="11"/>
  <c r="J45" i="11"/>
  <c r="F21" i="1"/>
  <c r="F12" i="11"/>
  <c r="F20" i="11"/>
  <c r="F28" i="11"/>
  <c r="F36" i="11"/>
  <c r="F44" i="11"/>
  <c r="F45" i="11"/>
  <c r="B21" i="1"/>
  <c r="K14" i="10"/>
  <c r="K22" i="10"/>
  <c r="K30" i="10"/>
  <c r="K38" i="10"/>
  <c r="K43" i="10"/>
  <c r="K44" i="10"/>
  <c r="I20" i="1"/>
  <c r="J14" i="10"/>
  <c r="J22" i="10"/>
  <c r="J30" i="10"/>
  <c r="J38" i="10"/>
  <c r="J43" i="10"/>
  <c r="J44" i="10"/>
  <c r="F20" i="1"/>
  <c r="F14" i="10"/>
  <c r="F22" i="10"/>
  <c r="F30" i="10"/>
  <c r="F38" i="10"/>
  <c r="F43" i="10"/>
  <c r="F44" i="10"/>
  <c r="B20" i="1"/>
  <c r="K10" i="9"/>
  <c r="K18" i="9"/>
  <c r="K26" i="9"/>
  <c r="K34" i="9"/>
  <c r="K42" i="9"/>
  <c r="K45" i="9"/>
  <c r="K46" i="9"/>
  <c r="I19" i="1"/>
  <c r="J10" i="9"/>
  <c r="J18" i="9"/>
  <c r="J26" i="9"/>
  <c r="J34" i="9"/>
  <c r="J42" i="9"/>
  <c r="J45" i="9"/>
  <c r="J46" i="9"/>
  <c r="F19" i="1"/>
  <c r="F10" i="9"/>
  <c r="F18" i="9"/>
  <c r="F26" i="9"/>
  <c r="F34" i="9"/>
  <c r="F42" i="9"/>
  <c r="F45" i="9"/>
  <c r="F46" i="9"/>
  <c r="B19" i="1"/>
  <c r="K13" i="8"/>
  <c r="K21" i="8"/>
  <c r="K29" i="8"/>
  <c r="K37" i="8"/>
  <c r="K44" i="8"/>
  <c r="K45" i="8"/>
  <c r="I18" i="1"/>
  <c r="J13" i="8"/>
  <c r="J21" i="8"/>
  <c r="J29" i="8"/>
  <c r="J37" i="8"/>
  <c r="J44" i="8"/>
  <c r="J45" i="8"/>
  <c r="F18" i="1"/>
  <c r="F13" i="8"/>
  <c r="F21" i="8"/>
  <c r="F29" i="8"/>
  <c r="F37" i="8"/>
  <c r="F44" i="8"/>
  <c r="F45" i="8"/>
  <c r="B18" i="1"/>
  <c r="K15" i="7"/>
  <c r="K23" i="7"/>
  <c r="K31" i="7"/>
  <c r="K39" i="7"/>
  <c r="K43" i="7"/>
  <c r="K44" i="7"/>
  <c r="I17" i="1"/>
  <c r="J15" i="7"/>
  <c r="J23" i="7"/>
  <c r="J31" i="7"/>
  <c r="J39" i="7"/>
  <c r="J43" i="7"/>
  <c r="J44" i="7"/>
  <c r="F17" i="1"/>
  <c r="F15" i="7"/>
  <c r="F23" i="7"/>
  <c r="F31" i="7"/>
  <c r="F39" i="7"/>
  <c r="F43" i="7"/>
  <c r="F44" i="7"/>
  <c r="B17" i="1"/>
  <c r="K11" i="6"/>
  <c r="K19" i="6"/>
  <c r="K27" i="6"/>
  <c r="K35" i="6"/>
  <c r="K43" i="6"/>
  <c r="K46" i="6"/>
  <c r="I16" i="1"/>
  <c r="J11" i="6"/>
  <c r="J19" i="6"/>
  <c r="J27" i="6"/>
  <c r="J35" i="6"/>
  <c r="J43" i="6"/>
  <c r="J46" i="6"/>
  <c r="F16" i="1"/>
  <c r="F11" i="6"/>
  <c r="F19" i="6"/>
  <c r="F27" i="6"/>
  <c r="F35" i="6"/>
  <c r="F43" i="6"/>
  <c r="F46" i="6"/>
  <c r="B16" i="1"/>
  <c r="K13" i="5"/>
  <c r="K21" i="5"/>
  <c r="K29" i="5"/>
  <c r="K37" i="5"/>
  <c r="K43" i="5"/>
  <c r="K44" i="5"/>
  <c r="I15" i="1"/>
  <c r="J13" i="5"/>
  <c r="J21" i="5"/>
  <c r="J29" i="5"/>
  <c r="J37" i="5"/>
  <c r="J43" i="5"/>
  <c r="J44" i="5"/>
  <c r="F15" i="1"/>
  <c r="F13" i="5"/>
  <c r="F21" i="5"/>
  <c r="F29" i="5"/>
  <c r="F37" i="5"/>
  <c r="F43" i="5"/>
  <c r="F44" i="5"/>
  <c r="B15" i="1"/>
  <c r="K9" i="4"/>
  <c r="K17" i="4"/>
  <c r="K25" i="4"/>
  <c r="K33" i="4"/>
  <c r="K41" i="4"/>
  <c r="K45" i="4"/>
  <c r="K46" i="4"/>
  <c r="I14" i="1"/>
  <c r="J9" i="4"/>
  <c r="J17" i="4"/>
  <c r="J25" i="4"/>
  <c r="J33" i="4"/>
  <c r="J41" i="4"/>
  <c r="J45" i="4"/>
  <c r="J46" i="4"/>
  <c r="F14" i="1"/>
  <c r="F9" i="4"/>
  <c r="F17" i="4"/>
  <c r="F25" i="4"/>
  <c r="F33" i="4"/>
  <c r="F41" i="4"/>
  <c r="F45" i="4"/>
  <c r="F46" i="4"/>
  <c r="B14" i="1"/>
  <c r="K9" i="3"/>
  <c r="K17" i="3"/>
  <c r="K25" i="3"/>
  <c r="K33" i="3"/>
  <c r="K41" i="3"/>
  <c r="K42" i="3"/>
  <c r="I13" i="1"/>
  <c r="J9" i="3"/>
  <c r="J17" i="3"/>
  <c r="J25" i="3"/>
  <c r="J33" i="3"/>
  <c r="J41" i="3"/>
  <c r="J42" i="3"/>
  <c r="F13" i="1"/>
  <c r="F9" i="3"/>
  <c r="F17" i="3"/>
  <c r="F25" i="3"/>
  <c r="F33" i="3"/>
  <c r="F41" i="3"/>
  <c r="F42" i="3"/>
  <c r="B13" i="1"/>
  <c r="K12" i="2"/>
  <c r="K20" i="2"/>
  <c r="K28" i="2"/>
  <c r="K36" i="2"/>
  <c r="K44" i="2"/>
  <c r="K45" i="2"/>
  <c r="I12" i="1"/>
  <c r="J12" i="2"/>
  <c r="J20" i="2"/>
  <c r="J28" i="2"/>
  <c r="J36" i="2"/>
  <c r="J44" i="2"/>
  <c r="J45" i="2"/>
  <c r="F12" i="1"/>
  <c r="F12" i="2"/>
  <c r="F20" i="2"/>
  <c r="F28" i="2"/>
  <c r="F36" i="2"/>
  <c r="F44" i="2"/>
  <c r="F45" i="2"/>
  <c r="B12" i="1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4" i="13"/>
  <c r="I45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H42" i="13"/>
  <c r="H44" i="13"/>
  <c r="H45" i="13"/>
  <c r="R8" i="13"/>
  <c r="S8" i="13"/>
  <c r="T8" i="13"/>
  <c r="U8" i="13"/>
  <c r="V8" i="13"/>
  <c r="W8" i="13"/>
  <c r="L8" i="13"/>
  <c r="M8" i="13"/>
  <c r="N8" i="13"/>
  <c r="O8" i="13"/>
  <c r="P8" i="13"/>
  <c r="G8" i="13"/>
  <c r="R9" i="13"/>
  <c r="S9" i="13"/>
  <c r="T9" i="13"/>
  <c r="U9" i="13"/>
  <c r="V9" i="13"/>
  <c r="W9" i="13"/>
  <c r="L9" i="13"/>
  <c r="M9" i="13"/>
  <c r="N9" i="13"/>
  <c r="O9" i="13"/>
  <c r="P9" i="13"/>
  <c r="G9" i="13"/>
  <c r="R10" i="13"/>
  <c r="S10" i="13"/>
  <c r="T10" i="13"/>
  <c r="U10" i="13"/>
  <c r="V10" i="13"/>
  <c r="W10" i="13"/>
  <c r="L10" i="13"/>
  <c r="M10" i="13"/>
  <c r="N10" i="13"/>
  <c r="O10" i="13"/>
  <c r="P10" i="13"/>
  <c r="G10" i="13"/>
  <c r="R11" i="13"/>
  <c r="S11" i="13"/>
  <c r="T11" i="13"/>
  <c r="U11" i="13"/>
  <c r="V11" i="13"/>
  <c r="W11" i="13"/>
  <c r="L11" i="13"/>
  <c r="M11" i="13"/>
  <c r="N11" i="13"/>
  <c r="O11" i="13"/>
  <c r="P11" i="13"/>
  <c r="G11" i="13"/>
  <c r="L12" i="13"/>
  <c r="M12" i="13"/>
  <c r="N12" i="13"/>
  <c r="O12" i="13"/>
  <c r="R12" i="13"/>
  <c r="S12" i="13"/>
  <c r="T12" i="13"/>
  <c r="P12" i="13"/>
  <c r="G12" i="13"/>
  <c r="L13" i="13"/>
  <c r="M13" i="13"/>
  <c r="N13" i="13"/>
  <c r="O13" i="13"/>
  <c r="P13" i="13"/>
  <c r="G13" i="13"/>
  <c r="G14" i="13"/>
  <c r="R15" i="13"/>
  <c r="S15" i="13"/>
  <c r="T15" i="13"/>
  <c r="U15" i="13"/>
  <c r="V15" i="13"/>
  <c r="W15" i="13"/>
  <c r="L15" i="13"/>
  <c r="M15" i="13"/>
  <c r="N15" i="13"/>
  <c r="O15" i="13"/>
  <c r="P15" i="13"/>
  <c r="G15" i="13"/>
  <c r="R16" i="13"/>
  <c r="S16" i="13"/>
  <c r="T16" i="13"/>
  <c r="U16" i="13"/>
  <c r="V16" i="13"/>
  <c r="W16" i="13"/>
  <c r="L16" i="13"/>
  <c r="M16" i="13"/>
  <c r="N16" i="13"/>
  <c r="O16" i="13"/>
  <c r="P16" i="13"/>
  <c r="G16" i="13"/>
  <c r="R17" i="13"/>
  <c r="S17" i="13"/>
  <c r="T17" i="13"/>
  <c r="U17" i="13"/>
  <c r="V17" i="13"/>
  <c r="W17" i="13"/>
  <c r="L17" i="13"/>
  <c r="M17" i="13"/>
  <c r="N17" i="13"/>
  <c r="O17" i="13"/>
  <c r="P17" i="13"/>
  <c r="G17" i="13"/>
  <c r="R18" i="13"/>
  <c r="S18" i="13"/>
  <c r="T18" i="13"/>
  <c r="U18" i="13"/>
  <c r="V18" i="13"/>
  <c r="W18" i="13"/>
  <c r="L18" i="13"/>
  <c r="M18" i="13"/>
  <c r="N18" i="13"/>
  <c r="O18" i="13"/>
  <c r="P18" i="13"/>
  <c r="G18" i="13"/>
  <c r="R19" i="13"/>
  <c r="S19" i="13"/>
  <c r="T19" i="13"/>
  <c r="U19" i="13"/>
  <c r="V19" i="13"/>
  <c r="W19" i="13"/>
  <c r="L19" i="13"/>
  <c r="M19" i="13"/>
  <c r="N19" i="13"/>
  <c r="O19" i="13"/>
  <c r="P19" i="13"/>
  <c r="G19" i="13"/>
  <c r="L20" i="13"/>
  <c r="M20" i="13"/>
  <c r="N20" i="13"/>
  <c r="O20" i="13"/>
  <c r="R20" i="13"/>
  <c r="S20" i="13"/>
  <c r="T20" i="13"/>
  <c r="P20" i="13"/>
  <c r="G20" i="13"/>
  <c r="L21" i="13"/>
  <c r="M21" i="13"/>
  <c r="N21" i="13"/>
  <c r="O21" i="13"/>
  <c r="P21" i="13"/>
  <c r="G21" i="13"/>
  <c r="G22" i="13"/>
  <c r="R23" i="13"/>
  <c r="S23" i="13"/>
  <c r="T23" i="13"/>
  <c r="U23" i="13"/>
  <c r="V23" i="13"/>
  <c r="W23" i="13"/>
  <c r="L23" i="13"/>
  <c r="M23" i="13"/>
  <c r="N23" i="13"/>
  <c r="O23" i="13"/>
  <c r="P23" i="13"/>
  <c r="G23" i="13"/>
  <c r="R24" i="13"/>
  <c r="S24" i="13"/>
  <c r="T24" i="13"/>
  <c r="U24" i="13"/>
  <c r="V24" i="13"/>
  <c r="W24" i="13"/>
  <c r="L24" i="13"/>
  <c r="M24" i="13"/>
  <c r="N24" i="13"/>
  <c r="O24" i="13"/>
  <c r="P24" i="13"/>
  <c r="G24" i="13"/>
  <c r="R25" i="13"/>
  <c r="S25" i="13"/>
  <c r="T25" i="13"/>
  <c r="U25" i="13"/>
  <c r="V25" i="13"/>
  <c r="W25" i="13"/>
  <c r="L25" i="13"/>
  <c r="M25" i="13"/>
  <c r="N25" i="13"/>
  <c r="O25" i="13"/>
  <c r="P25" i="13"/>
  <c r="G25" i="13"/>
  <c r="R26" i="13"/>
  <c r="S26" i="13"/>
  <c r="T26" i="13"/>
  <c r="U26" i="13"/>
  <c r="V26" i="13"/>
  <c r="W26" i="13"/>
  <c r="L26" i="13"/>
  <c r="M26" i="13"/>
  <c r="N26" i="13"/>
  <c r="O26" i="13"/>
  <c r="P26" i="13"/>
  <c r="G26" i="13"/>
  <c r="R27" i="13"/>
  <c r="S27" i="13"/>
  <c r="T27" i="13"/>
  <c r="U27" i="13"/>
  <c r="V27" i="13"/>
  <c r="W27" i="13"/>
  <c r="L27" i="13"/>
  <c r="M27" i="13"/>
  <c r="N27" i="13"/>
  <c r="O27" i="13"/>
  <c r="P27" i="13"/>
  <c r="G27" i="13"/>
  <c r="L28" i="13"/>
  <c r="M28" i="13"/>
  <c r="N28" i="13"/>
  <c r="O28" i="13"/>
  <c r="R28" i="13"/>
  <c r="S28" i="13"/>
  <c r="T28" i="13"/>
  <c r="P28" i="13"/>
  <c r="G28" i="13"/>
  <c r="L29" i="13"/>
  <c r="M29" i="13"/>
  <c r="N29" i="13"/>
  <c r="O29" i="13"/>
  <c r="P29" i="13"/>
  <c r="G29" i="13"/>
  <c r="G30" i="13"/>
  <c r="R31" i="13"/>
  <c r="S31" i="13"/>
  <c r="T31" i="13"/>
  <c r="U31" i="13"/>
  <c r="V31" i="13"/>
  <c r="W31" i="13"/>
  <c r="L31" i="13"/>
  <c r="M31" i="13"/>
  <c r="N31" i="13"/>
  <c r="O31" i="13"/>
  <c r="P31" i="13"/>
  <c r="G31" i="13"/>
  <c r="R32" i="13"/>
  <c r="S32" i="13"/>
  <c r="T32" i="13"/>
  <c r="U32" i="13"/>
  <c r="V32" i="13"/>
  <c r="W32" i="13"/>
  <c r="L32" i="13"/>
  <c r="M32" i="13"/>
  <c r="N32" i="13"/>
  <c r="O32" i="13"/>
  <c r="P32" i="13"/>
  <c r="G32" i="13"/>
  <c r="R33" i="13"/>
  <c r="S33" i="13"/>
  <c r="T33" i="13"/>
  <c r="U33" i="13"/>
  <c r="V33" i="13"/>
  <c r="W33" i="13"/>
  <c r="L33" i="13"/>
  <c r="M33" i="13"/>
  <c r="N33" i="13"/>
  <c r="O33" i="13"/>
  <c r="P33" i="13"/>
  <c r="G33" i="13"/>
  <c r="R34" i="13"/>
  <c r="S34" i="13"/>
  <c r="T34" i="13"/>
  <c r="U34" i="13"/>
  <c r="V34" i="13"/>
  <c r="W34" i="13"/>
  <c r="L34" i="13"/>
  <c r="M34" i="13"/>
  <c r="N34" i="13"/>
  <c r="O34" i="13"/>
  <c r="P34" i="13"/>
  <c r="G34" i="13"/>
  <c r="R35" i="13"/>
  <c r="S35" i="13"/>
  <c r="T35" i="13"/>
  <c r="U35" i="13"/>
  <c r="V35" i="13"/>
  <c r="W35" i="13"/>
  <c r="L35" i="13"/>
  <c r="M35" i="13"/>
  <c r="N35" i="13"/>
  <c r="O35" i="13"/>
  <c r="P35" i="13"/>
  <c r="G35" i="13"/>
  <c r="L36" i="13"/>
  <c r="M36" i="13"/>
  <c r="N36" i="13"/>
  <c r="O36" i="13"/>
  <c r="R36" i="13"/>
  <c r="S36" i="13"/>
  <c r="T36" i="13"/>
  <c r="P36" i="13"/>
  <c r="G36" i="13"/>
  <c r="L37" i="13"/>
  <c r="M37" i="13"/>
  <c r="N37" i="13"/>
  <c r="O37" i="13"/>
  <c r="P37" i="13"/>
  <c r="G37" i="13"/>
  <c r="G38" i="13"/>
  <c r="R39" i="13"/>
  <c r="S39" i="13"/>
  <c r="T39" i="13"/>
  <c r="U39" i="13"/>
  <c r="V39" i="13"/>
  <c r="W39" i="13"/>
  <c r="L39" i="13"/>
  <c r="M39" i="13"/>
  <c r="N39" i="13"/>
  <c r="O39" i="13"/>
  <c r="P39" i="13"/>
  <c r="G39" i="13"/>
  <c r="R40" i="13"/>
  <c r="S40" i="13"/>
  <c r="T40" i="13"/>
  <c r="U40" i="13"/>
  <c r="V40" i="13"/>
  <c r="W40" i="13"/>
  <c r="L40" i="13"/>
  <c r="M40" i="13"/>
  <c r="N40" i="13"/>
  <c r="O40" i="13"/>
  <c r="P40" i="13"/>
  <c r="G40" i="13"/>
  <c r="R41" i="13"/>
  <c r="S41" i="13"/>
  <c r="T41" i="13"/>
  <c r="U41" i="13"/>
  <c r="V41" i="13"/>
  <c r="W41" i="13"/>
  <c r="L41" i="13"/>
  <c r="M41" i="13"/>
  <c r="N41" i="13"/>
  <c r="O41" i="13"/>
  <c r="P41" i="13"/>
  <c r="G41" i="13"/>
  <c r="R42" i="13"/>
  <c r="S42" i="13"/>
  <c r="T42" i="13"/>
  <c r="U42" i="13"/>
  <c r="V42" i="13"/>
  <c r="W42" i="13"/>
  <c r="L42" i="13"/>
  <c r="M42" i="13"/>
  <c r="N42" i="13"/>
  <c r="O42" i="13"/>
  <c r="P42" i="13"/>
  <c r="G42" i="13"/>
  <c r="G44" i="13"/>
  <c r="G45" i="13"/>
  <c r="X43" i="13"/>
  <c r="W43" i="13"/>
  <c r="V43" i="13"/>
  <c r="U43" i="13"/>
  <c r="T43" i="13"/>
  <c r="S43" i="13"/>
  <c r="R43" i="13"/>
  <c r="P43" i="13"/>
  <c r="O43" i="13"/>
  <c r="N43" i="13"/>
  <c r="M43" i="13"/>
  <c r="L43" i="13"/>
  <c r="I43" i="13"/>
  <c r="H43" i="13"/>
  <c r="G43" i="13"/>
  <c r="X42" i="13"/>
  <c r="X41" i="13"/>
  <c r="X40" i="13"/>
  <c r="X39" i="13"/>
  <c r="X37" i="13"/>
  <c r="W37" i="13"/>
  <c r="V37" i="13"/>
  <c r="U37" i="13"/>
  <c r="T37" i="13"/>
  <c r="S37" i="13"/>
  <c r="R37" i="13"/>
  <c r="X36" i="13"/>
  <c r="W36" i="13"/>
  <c r="V36" i="13"/>
  <c r="U36" i="13"/>
  <c r="X35" i="13"/>
  <c r="X34" i="13"/>
  <c r="X33" i="13"/>
  <c r="X32" i="13"/>
  <c r="X31" i="13"/>
  <c r="X29" i="13"/>
  <c r="W29" i="13"/>
  <c r="V29" i="13"/>
  <c r="U29" i="13"/>
  <c r="T29" i="13"/>
  <c r="S29" i="13"/>
  <c r="R29" i="13"/>
  <c r="X28" i="13"/>
  <c r="W28" i="13"/>
  <c r="V28" i="13"/>
  <c r="U28" i="13"/>
  <c r="X27" i="13"/>
  <c r="X26" i="13"/>
  <c r="X25" i="13"/>
  <c r="X24" i="13"/>
  <c r="X23" i="13"/>
  <c r="X21" i="13"/>
  <c r="W21" i="13"/>
  <c r="V21" i="13"/>
  <c r="U21" i="13"/>
  <c r="T21" i="13"/>
  <c r="S21" i="13"/>
  <c r="R21" i="13"/>
  <c r="X20" i="13"/>
  <c r="W20" i="13"/>
  <c r="V20" i="13"/>
  <c r="U20" i="13"/>
  <c r="X19" i="13"/>
  <c r="X18" i="13"/>
  <c r="X17" i="13"/>
  <c r="X16" i="13"/>
  <c r="X15" i="13"/>
  <c r="X13" i="13"/>
  <c r="W13" i="13"/>
  <c r="V13" i="13"/>
  <c r="U13" i="13"/>
  <c r="T13" i="13"/>
  <c r="S13" i="13"/>
  <c r="R13" i="13"/>
  <c r="X12" i="13"/>
  <c r="W12" i="13"/>
  <c r="V12" i="13"/>
  <c r="U12" i="13"/>
  <c r="X11" i="13"/>
  <c r="X10" i="13"/>
  <c r="X9" i="13"/>
  <c r="X8" i="13"/>
  <c r="A1" i="13"/>
  <c r="I8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4" i="12"/>
  <c r="I45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4" i="12"/>
  <c r="H45" i="12"/>
  <c r="L8" i="12"/>
  <c r="M8" i="12"/>
  <c r="N8" i="12"/>
  <c r="O8" i="12"/>
  <c r="P8" i="12"/>
  <c r="G8" i="12"/>
  <c r="G9" i="12"/>
  <c r="R10" i="12"/>
  <c r="S10" i="12"/>
  <c r="T10" i="12"/>
  <c r="U10" i="12"/>
  <c r="V10" i="12"/>
  <c r="W10" i="12"/>
  <c r="L10" i="12"/>
  <c r="M10" i="12"/>
  <c r="N10" i="12"/>
  <c r="O10" i="12"/>
  <c r="P10" i="12"/>
  <c r="G10" i="12"/>
  <c r="R11" i="12"/>
  <c r="S11" i="12"/>
  <c r="T11" i="12"/>
  <c r="U11" i="12"/>
  <c r="V11" i="12"/>
  <c r="W11" i="12"/>
  <c r="L11" i="12"/>
  <c r="M11" i="12"/>
  <c r="N11" i="12"/>
  <c r="O11" i="12"/>
  <c r="P11" i="12"/>
  <c r="G11" i="12"/>
  <c r="R12" i="12"/>
  <c r="S12" i="12"/>
  <c r="T12" i="12"/>
  <c r="U12" i="12"/>
  <c r="V12" i="12"/>
  <c r="W12" i="12"/>
  <c r="L12" i="12"/>
  <c r="M12" i="12"/>
  <c r="N12" i="12"/>
  <c r="O12" i="12"/>
  <c r="P12" i="12"/>
  <c r="G12" i="12"/>
  <c r="R13" i="12"/>
  <c r="S13" i="12"/>
  <c r="T13" i="12"/>
  <c r="U13" i="12"/>
  <c r="V13" i="12"/>
  <c r="W13" i="12"/>
  <c r="L13" i="12"/>
  <c r="M13" i="12"/>
  <c r="N13" i="12"/>
  <c r="O13" i="12"/>
  <c r="P13" i="12"/>
  <c r="G13" i="12"/>
  <c r="R14" i="12"/>
  <c r="S14" i="12"/>
  <c r="T14" i="12"/>
  <c r="U14" i="12"/>
  <c r="V14" i="12"/>
  <c r="W14" i="12"/>
  <c r="L14" i="12"/>
  <c r="M14" i="12"/>
  <c r="N14" i="12"/>
  <c r="O14" i="12"/>
  <c r="P14" i="12"/>
  <c r="G14" i="12"/>
  <c r="L15" i="12"/>
  <c r="M15" i="12"/>
  <c r="N15" i="12"/>
  <c r="O15" i="12"/>
  <c r="R15" i="12"/>
  <c r="S15" i="12"/>
  <c r="T15" i="12"/>
  <c r="P15" i="12"/>
  <c r="G15" i="12"/>
  <c r="L16" i="12"/>
  <c r="M16" i="12"/>
  <c r="N16" i="12"/>
  <c r="O16" i="12"/>
  <c r="P16" i="12"/>
  <c r="G16" i="12"/>
  <c r="G17" i="12"/>
  <c r="R18" i="12"/>
  <c r="S18" i="12"/>
  <c r="T18" i="12"/>
  <c r="U18" i="12"/>
  <c r="V18" i="12"/>
  <c r="W18" i="12"/>
  <c r="L18" i="12"/>
  <c r="M18" i="12"/>
  <c r="N18" i="12"/>
  <c r="O18" i="12"/>
  <c r="P18" i="12"/>
  <c r="G18" i="12"/>
  <c r="R19" i="12"/>
  <c r="S19" i="12"/>
  <c r="T19" i="12"/>
  <c r="U19" i="12"/>
  <c r="V19" i="12"/>
  <c r="W19" i="12"/>
  <c r="L19" i="12"/>
  <c r="M19" i="12"/>
  <c r="N19" i="12"/>
  <c r="O19" i="12"/>
  <c r="P19" i="12"/>
  <c r="G19" i="12"/>
  <c r="R20" i="12"/>
  <c r="S20" i="12"/>
  <c r="T20" i="12"/>
  <c r="U20" i="12"/>
  <c r="V20" i="12"/>
  <c r="W20" i="12"/>
  <c r="L20" i="12"/>
  <c r="M20" i="12"/>
  <c r="N20" i="12"/>
  <c r="O20" i="12"/>
  <c r="P20" i="12"/>
  <c r="G20" i="12"/>
  <c r="R21" i="12"/>
  <c r="S21" i="12"/>
  <c r="T21" i="12"/>
  <c r="U21" i="12"/>
  <c r="V21" i="12"/>
  <c r="W21" i="12"/>
  <c r="L21" i="12"/>
  <c r="M21" i="12"/>
  <c r="N21" i="12"/>
  <c r="O21" i="12"/>
  <c r="P21" i="12"/>
  <c r="G21" i="12"/>
  <c r="R22" i="12"/>
  <c r="S22" i="12"/>
  <c r="T22" i="12"/>
  <c r="U22" i="12"/>
  <c r="V22" i="12"/>
  <c r="W22" i="12"/>
  <c r="L22" i="12"/>
  <c r="M22" i="12"/>
  <c r="N22" i="12"/>
  <c r="O22" i="12"/>
  <c r="P22" i="12"/>
  <c r="G22" i="12"/>
  <c r="L23" i="12"/>
  <c r="M23" i="12"/>
  <c r="N23" i="12"/>
  <c r="O23" i="12"/>
  <c r="R23" i="12"/>
  <c r="S23" i="12"/>
  <c r="T23" i="12"/>
  <c r="P23" i="12"/>
  <c r="G23" i="12"/>
  <c r="L24" i="12"/>
  <c r="M24" i="12"/>
  <c r="N24" i="12"/>
  <c r="O24" i="12"/>
  <c r="P24" i="12"/>
  <c r="G24" i="12"/>
  <c r="G25" i="12"/>
  <c r="R26" i="12"/>
  <c r="S26" i="12"/>
  <c r="T26" i="12"/>
  <c r="U26" i="12"/>
  <c r="V26" i="12"/>
  <c r="W26" i="12"/>
  <c r="L26" i="12"/>
  <c r="M26" i="12"/>
  <c r="N26" i="12"/>
  <c r="O26" i="12"/>
  <c r="P26" i="12"/>
  <c r="G26" i="12"/>
  <c r="R27" i="12"/>
  <c r="S27" i="12"/>
  <c r="T27" i="12"/>
  <c r="U27" i="12"/>
  <c r="V27" i="12"/>
  <c r="W27" i="12"/>
  <c r="L27" i="12"/>
  <c r="M27" i="12"/>
  <c r="N27" i="12"/>
  <c r="O27" i="12"/>
  <c r="P27" i="12"/>
  <c r="G27" i="12"/>
  <c r="R28" i="12"/>
  <c r="S28" i="12"/>
  <c r="T28" i="12"/>
  <c r="U28" i="12"/>
  <c r="V28" i="12"/>
  <c r="W28" i="12"/>
  <c r="L28" i="12"/>
  <c r="M28" i="12"/>
  <c r="N28" i="12"/>
  <c r="O28" i="12"/>
  <c r="P28" i="12"/>
  <c r="G28" i="12"/>
  <c r="R29" i="12"/>
  <c r="S29" i="12"/>
  <c r="T29" i="12"/>
  <c r="U29" i="12"/>
  <c r="V29" i="12"/>
  <c r="W29" i="12"/>
  <c r="L29" i="12"/>
  <c r="M29" i="12"/>
  <c r="N29" i="12"/>
  <c r="O29" i="12"/>
  <c r="P29" i="12"/>
  <c r="G29" i="12"/>
  <c r="R30" i="12"/>
  <c r="S30" i="12"/>
  <c r="T30" i="12"/>
  <c r="U30" i="12"/>
  <c r="V30" i="12"/>
  <c r="W30" i="12"/>
  <c r="L30" i="12"/>
  <c r="M30" i="12"/>
  <c r="N30" i="12"/>
  <c r="O30" i="12"/>
  <c r="P30" i="12"/>
  <c r="G30" i="12"/>
  <c r="L31" i="12"/>
  <c r="M31" i="12"/>
  <c r="N31" i="12"/>
  <c r="O31" i="12"/>
  <c r="R31" i="12"/>
  <c r="S31" i="12"/>
  <c r="T31" i="12"/>
  <c r="P31" i="12"/>
  <c r="G31" i="12"/>
  <c r="L32" i="12"/>
  <c r="M32" i="12"/>
  <c r="N32" i="12"/>
  <c r="O32" i="12"/>
  <c r="P32" i="12"/>
  <c r="G32" i="12"/>
  <c r="G33" i="12"/>
  <c r="R34" i="12"/>
  <c r="S34" i="12"/>
  <c r="T34" i="12"/>
  <c r="U34" i="12"/>
  <c r="V34" i="12"/>
  <c r="W34" i="12"/>
  <c r="L34" i="12"/>
  <c r="M34" i="12"/>
  <c r="N34" i="12"/>
  <c r="O34" i="12"/>
  <c r="P34" i="12"/>
  <c r="G34" i="12"/>
  <c r="R35" i="12"/>
  <c r="S35" i="12"/>
  <c r="T35" i="12"/>
  <c r="U35" i="12"/>
  <c r="V35" i="12"/>
  <c r="W35" i="12"/>
  <c r="L35" i="12"/>
  <c r="M35" i="12"/>
  <c r="N35" i="12"/>
  <c r="O35" i="12"/>
  <c r="P35" i="12"/>
  <c r="G35" i="12"/>
  <c r="R36" i="12"/>
  <c r="S36" i="12"/>
  <c r="T36" i="12"/>
  <c r="U36" i="12"/>
  <c r="V36" i="12"/>
  <c r="W36" i="12"/>
  <c r="L36" i="12"/>
  <c r="M36" i="12"/>
  <c r="N36" i="12"/>
  <c r="O36" i="12"/>
  <c r="P36" i="12"/>
  <c r="G36" i="12"/>
  <c r="R37" i="12"/>
  <c r="S37" i="12"/>
  <c r="T37" i="12"/>
  <c r="U37" i="12"/>
  <c r="V37" i="12"/>
  <c r="W37" i="12"/>
  <c r="L37" i="12"/>
  <c r="M37" i="12"/>
  <c r="N37" i="12"/>
  <c r="O37" i="12"/>
  <c r="P37" i="12"/>
  <c r="G37" i="12"/>
  <c r="R38" i="12"/>
  <c r="S38" i="12"/>
  <c r="T38" i="12"/>
  <c r="U38" i="12"/>
  <c r="V38" i="12"/>
  <c r="W38" i="12"/>
  <c r="L38" i="12"/>
  <c r="M38" i="12"/>
  <c r="N38" i="12"/>
  <c r="O38" i="12"/>
  <c r="P38" i="12"/>
  <c r="G38" i="12"/>
  <c r="L39" i="12"/>
  <c r="M39" i="12"/>
  <c r="N39" i="12"/>
  <c r="O39" i="12"/>
  <c r="R39" i="12"/>
  <c r="S39" i="12"/>
  <c r="T39" i="12"/>
  <c r="P39" i="12"/>
  <c r="G39" i="12"/>
  <c r="L40" i="12"/>
  <c r="M40" i="12"/>
  <c r="N40" i="12"/>
  <c r="O40" i="12"/>
  <c r="R40" i="12"/>
  <c r="S40" i="12"/>
  <c r="T40" i="12"/>
  <c r="P40" i="12"/>
  <c r="G40" i="12"/>
  <c r="G41" i="12"/>
  <c r="R42" i="12"/>
  <c r="S42" i="12"/>
  <c r="T42" i="12"/>
  <c r="U42" i="12"/>
  <c r="V42" i="12"/>
  <c r="W42" i="12"/>
  <c r="L42" i="12"/>
  <c r="M42" i="12"/>
  <c r="N42" i="12"/>
  <c r="O42" i="12"/>
  <c r="P42" i="12"/>
  <c r="G42" i="12"/>
  <c r="G44" i="12"/>
  <c r="G45" i="12"/>
  <c r="X43" i="12"/>
  <c r="W43" i="12"/>
  <c r="V43" i="12"/>
  <c r="U43" i="12"/>
  <c r="T43" i="12"/>
  <c r="S43" i="12"/>
  <c r="R43" i="12"/>
  <c r="P43" i="12"/>
  <c r="O43" i="12"/>
  <c r="N43" i="12"/>
  <c r="M43" i="12"/>
  <c r="L43" i="12"/>
  <c r="I43" i="12"/>
  <c r="H43" i="12"/>
  <c r="G43" i="12"/>
  <c r="X42" i="12"/>
  <c r="X40" i="12"/>
  <c r="W40" i="12"/>
  <c r="V40" i="12"/>
  <c r="U40" i="12"/>
  <c r="X39" i="12"/>
  <c r="W39" i="12"/>
  <c r="V39" i="12"/>
  <c r="U39" i="12"/>
  <c r="X38" i="12"/>
  <c r="X37" i="12"/>
  <c r="X36" i="12"/>
  <c r="X35" i="12"/>
  <c r="X34" i="12"/>
  <c r="X32" i="12"/>
  <c r="W32" i="12"/>
  <c r="V32" i="12"/>
  <c r="U32" i="12"/>
  <c r="T32" i="12"/>
  <c r="S32" i="12"/>
  <c r="R32" i="12"/>
  <c r="X31" i="12"/>
  <c r="W31" i="12"/>
  <c r="V31" i="12"/>
  <c r="U31" i="12"/>
  <c r="X30" i="12"/>
  <c r="X29" i="12"/>
  <c r="X28" i="12"/>
  <c r="X27" i="12"/>
  <c r="X26" i="12"/>
  <c r="X24" i="12"/>
  <c r="W24" i="12"/>
  <c r="V24" i="12"/>
  <c r="U24" i="12"/>
  <c r="T24" i="12"/>
  <c r="S24" i="12"/>
  <c r="R24" i="12"/>
  <c r="X23" i="12"/>
  <c r="W23" i="12"/>
  <c r="V23" i="12"/>
  <c r="U23" i="12"/>
  <c r="X22" i="12"/>
  <c r="X21" i="12"/>
  <c r="X20" i="12"/>
  <c r="X19" i="12"/>
  <c r="X18" i="12"/>
  <c r="X16" i="12"/>
  <c r="W16" i="12"/>
  <c r="V16" i="12"/>
  <c r="U16" i="12"/>
  <c r="T16" i="12"/>
  <c r="S16" i="12"/>
  <c r="R16" i="12"/>
  <c r="X15" i="12"/>
  <c r="W15" i="12"/>
  <c r="V15" i="12"/>
  <c r="U15" i="12"/>
  <c r="X14" i="12"/>
  <c r="X13" i="12"/>
  <c r="X12" i="12"/>
  <c r="X11" i="12"/>
  <c r="X10" i="12"/>
  <c r="X8" i="12"/>
  <c r="W8" i="12"/>
  <c r="V8" i="12"/>
  <c r="U8" i="12"/>
  <c r="T8" i="12"/>
  <c r="S8" i="12"/>
  <c r="R8" i="12"/>
  <c r="A1" i="12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4" i="11"/>
  <c r="I45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4" i="11"/>
  <c r="H45" i="11"/>
  <c r="R8" i="11"/>
  <c r="S8" i="11"/>
  <c r="T8" i="11"/>
  <c r="U8" i="11"/>
  <c r="V8" i="11"/>
  <c r="W8" i="11"/>
  <c r="L8" i="11"/>
  <c r="M8" i="11"/>
  <c r="N8" i="11"/>
  <c r="O8" i="11"/>
  <c r="P8" i="11"/>
  <c r="G8" i="11"/>
  <c r="R9" i="11"/>
  <c r="S9" i="11"/>
  <c r="T9" i="11"/>
  <c r="U9" i="11"/>
  <c r="V9" i="11"/>
  <c r="W9" i="11"/>
  <c r="L9" i="11"/>
  <c r="M9" i="11"/>
  <c r="N9" i="11"/>
  <c r="O9" i="11"/>
  <c r="P9" i="11"/>
  <c r="G9" i="11"/>
  <c r="L10" i="11"/>
  <c r="M10" i="11"/>
  <c r="N10" i="11"/>
  <c r="O10" i="11"/>
  <c r="R10" i="11"/>
  <c r="S10" i="11"/>
  <c r="T10" i="11"/>
  <c r="P10" i="11"/>
  <c r="G10" i="11"/>
  <c r="L11" i="11"/>
  <c r="M11" i="11"/>
  <c r="N11" i="11"/>
  <c r="O11" i="11"/>
  <c r="P11" i="11"/>
  <c r="G11" i="11"/>
  <c r="G12" i="11"/>
  <c r="R13" i="11"/>
  <c r="S13" i="11"/>
  <c r="T13" i="11"/>
  <c r="U13" i="11"/>
  <c r="V13" i="11"/>
  <c r="W13" i="11"/>
  <c r="L13" i="11"/>
  <c r="M13" i="11"/>
  <c r="N13" i="11"/>
  <c r="O13" i="11"/>
  <c r="P13" i="11"/>
  <c r="G13" i="11"/>
  <c r="R14" i="11"/>
  <c r="S14" i="11"/>
  <c r="T14" i="11"/>
  <c r="U14" i="11"/>
  <c r="V14" i="11"/>
  <c r="W14" i="11"/>
  <c r="L14" i="11"/>
  <c r="M14" i="11"/>
  <c r="N14" i="11"/>
  <c r="O14" i="11"/>
  <c r="P14" i="11"/>
  <c r="G14" i="11"/>
  <c r="R15" i="11"/>
  <c r="S15" i="11"/>
  <c r="T15" i="11"/>
  <c r="U15" i="11"/>
  <c r="V15" i="11"/>
  <c r="W15" i="11"/>
  <c r="L15" i="11"/>
  <c r="M15" i="11"/>
  <c r="N15" i="11"/>
  <c r="O15" i="11"/>
  <c r="P15" i="11"/>
  <c r="G15" i="11"/>
  <c r="R16" i="11"/>
  <c r="S16" i="11"/>
  <c r="T16" i="11"/>
  <c r="U16" i="11"/>
  <c r="V16" i="11"/>
  <c r="W16" i="11"/>
  <c r="L16" i="11"/>
  <c r="M16" i="11"/>
  <c r="N16" i="11"/>
  <c r="O16" i="11"/>
  <c r="P16" i="11"/>
  <c r="G16" i="11"/>
  <c r="R17" i="11"/>
  <c r="S17" i="11"/>
  <c r="T17" i="11"/>
  <c r="U17" i="11"/>
  <c r="V17" i="11"/>
  <c r="W17" i="11"/>
  <c r="L17" i="11"/>
  <c r="M17" i="11"/>
  <c r="N17" i="11"/>
  <c r="O17" i="11"/>
  <c r="P17" i="11"/>
  <c r="G17" i="11"/>
  <c r="L18" i="11"/>
  <c r="M18" i="11"/>
  <c r="N18" i="11"/>
  <c r="O18" i="11"/>
  <c r="R18" i="11"/>
  <c r="S18" i="11"/>
  <c r="T18" i="11"/>
  <c r="P18" i="11"/>
  <c r="G18" i="11"/>
  <c r="L19" i="11"/>
  <c r="M19" i="11"/>
  <c r="N19" i="11"/>
  <c r="O19" i="11"/>
  <c r="P19" i="11"/>
  <c r="G19" i="11"/>
  <c r="G20" i="11"/>
  <c r="R21" i="11"/>
  <c r="S21" i="11"/>
  <c r="T21" i="11"/>
  <c r="U21" i="11"/>
  <c r="V21" i="11"/>
  <c r="W21" i="11"/>
  <c r="L21" i="11"/>
  <c r="M21" i="11"/>
  <c r="N21" i="11"/>
  <c r="O21" i="11"/>
  <c r="P21" i="11"/>
  <c r="G21" i="11"/>
  <c r="R22" i="11"/>
  <c r="S22" i="11"/>
  <c r="T22" i="11"/>
  <c r="U22" i="11"/>
  <c r="V22" i="11"/>
  <c r="W22" i="11"/>
  <c r="L22" i="11"/>
  <c r="M22" i="11"/>
  <c r="N22" i="11"/>
  <c r="O22" i="11"/>
  <c r="P22" i="11"/>
  <c r="G22" i="11"/>
  <c r="R23" i="11"/>
  <c r="S23" i="11"/>
  <c r="T23" i="11"/>
  <c r="U23" i="11"/>
  <c r="V23" i="11"/>
  <c r="W23" i="11"/>
  <c r="L23" i="11"/>
  <c r="M23" i="11"/>
  <c r="N23" i="11"/>
  <c r="O23" i="11"/>
  <c r="P23" i="11"/>
  <c r="G23" i="11"/>
  <c r="R24" i="11"/>
  <c r="S24" i="11"/>
  <c r="T24" i="11"/>
  <c r="U24" i="11"/>
  <c r="V24" i="11"/>
  <c r="W24" i="11"/>
  <c r="L24" i="11"/>
  <c r="M24" i="11"/>
  <c r="N24" i="11"/>
  <c r="O24" i="11"/>
  <c r="P24" i="11"/>
  <c r="G24" i="11"/>
  <c r="R25" i="11"/>
  <c r="S25" i="11"/>
  <c r="T25" i="11"/>
  <c r="U25" i="11"/>
  <c r="V25" i="11"/>
  <c r="W25" i="11"/>
  <c r="L25" i="11"/>
  <c r="M25" i="11"/>
  <c r="N25" i="11"/>
  <c r="O25" i="11"/>
  <c r="P25" i="11"/>
  <c r="G25" i="11"/>
  <c r="L26" i="11"/>
  <c r="M26" i="11"/>
  <c r="N26" i="11"/>
  <c r="O26" i="11"/>
  <c r="R26" i="11"/>
  <c r="S26" i="11"/>
  <c r="T26" i="11"/>
  <c r="P26" i="11"/>
  <c r="G26" i="11"/>
  <c r="L27" i="11"/>
  <c r="M27" i="11"/>
  <c r="N27" i="11"/>
  <c r="O27" i="11"/>
  <c r="P27" i="11"/>
  <c r="G27" i="11"/>
  <c r="G28" i="11"/>
  <c r="R29" i="11"/>
  <c r="S29" i="11"/>
  <c r="T29" i="11"/>
  <c r="U29" i="11"/>
  <c r="V29" i="11"/>
  <c r="W29" i="11"/>
  <c r="L29" i="11"/>
  <c r="M29" i="11"/>
  <c r="N29" i="11"/>
  <c r="O29" i="11"/>
  <c r="P29" i="11"/>
  <c r="G29" i="11"/>
  <c r="R30" i="11"/>
  <c r="S30" i="11"/>
  <c r="T30" i="11"/>
  <c r="U30" i="11"/>
  <c r="V30" i="11"/>
  <c r="W30" i="11"/>
  <c r="L30" i="11"/>
  <c r="M30" i="11"/>
  <c r="N30" i="11"/>
  <c r="O30" i="11"/>
  <c r="P30" i="11"/>
  <c r="G30" i="11"/>
  <c r="R31" i="11"/>
  <c r="S31" i="11"/>
  <c r="T31" i="11"/>
  <c r="U31" i="11"/>
  <c r="V31" i="11"/>
  <c r="W31" i="11"/>
  <c r="L31" i="11"/>
  <c r="M31" i="11"/>
  <c r="N31" i="11"/>
  <c r="O31" i="11"/>
  <c r="P31" i="11"/>
  <c r="G31" i="11"/>
  <c r="R32" i="11"/>
  <c r="S32" i="11"/>
  <c r="T32" i="11"/>
  <c r="U32" i="11"/>
  <c r="V32" i="11"/>
  <c r="W32" i="11"/>
  <c r="L32" i="11"/>
  <c r="M32" i="11"/>
  <c r="N32" i="11"/>
  <c r="O32" i="11"/>
  <c r="P32" i="11"/>
  <c r="G32" i="11"/>
  <c r="R33" i="11"/>
  <c r="S33" i="11"/>
  <c r="T33" i="11"/>
  <c r="U33" i="11"/>
  <c r="V33" i="11"/>
  <c r="W33" i="11"/>
  <c r="L33" i="11"/>
  <c r="M33" i="11"/>
  <c r="N33" i="11"/>
  <c r="O33" i="11"/>
  <c r="P33" i="11"/>
  <c r="G33" i="11"/>
  <c r="L34" i="11"/>
  <c r="M34" i="11"/>
  <c r="N34" i="11"/>
  <c r="O34" i="11"/>
  <c r="R34" i="11"/>
  <c r="S34" i="11"/>
  <c r="T34" i="11"/>
  <c r="P34" i="11"/>
  <c r="G34" i="11"/>
  <c r="L35" i="11"/>
  <c r="M35" i="11"/>
  <c r="N35" i="11"/>
  <c r="O35" i="11"/>
  <c r="P35" i="11"/>
  <c r="G35" i="11"/>
  <c r="G36" i="11"/>
  <c r="R37" i="11"/>
  <c r="S37" i="11"/>
  <c r="T37" i="11"/>
  <c r="U37" i="11"/>
  <c r="V37" i="11"/>
  <c r="W37" i="11"/>
  <c r="L37" i="11"/>
  <c r="M37" i="11"/>
  <c r="N37" i="11"/>
  <c r="O37" i="11"/>
  <c r="P37" i="11"/>
  <c r="G37" i="11"/>
  <c r="R38" i="11"/>
  <c r="S38" i="11"/>
  <c r="T38" i="11"/>
  <c r="U38" i="11"/>
  <c r="V38" i="11"/>
  <c r="W38" i="11"/>
  <c r="L38" i="11"/>
  <c r="M38" i="11"/>
  <c r="N38" i="11"/>
  <c r="O38" i="11"/>
  <c r="P38" i="11"/>
  <c r="G38" i="11"/>
  <c r="R39" i="11"/>
  <c r="S39" i="11"/>
  <c r="T39" i="11"/>
  <c r="U39" i="11"/>
  <c r="V39" i="11"/>
  <c r="W39" i="11"/>
  <c r="L39" i="11"/>
  <c r="M39" i="11"/>
  <c r="N39" i="11"/>
  <c r="O39" i="11"/>
  <c r="P39" i="11"/>
  <c r="G39" i="11"/>
  <c r="R40" i="11"/>
  <c r="S40" i="11"/>
  <c r="T40" i="11"/>
  <c r="U40" i="11"/>
  <c r="V40" i="11"/>
  <c r="W40" i="11"/>
  <c r="L40" i="11"/>
  <c r="M40" i="11"/>
  <c r="N40" i="11"/>
  <c r="O40" i="11"/>
  <c r="P40" i="11"/>
  <c r="G40" i="11"/>
  <c r="R41" i="11"/>
  <c r="S41" i="11"/>
  <c r="T41" i="11"/>
  <c r="U41" i="11"/>
  <c r="V41" i="11"/>
  <c r="W41" i="11"/>
  <c r="L41" i="11"/>
  <c r="M41" i="11"/>
  <c r="N41" i="11"/>
  <c r="O41" i="11"/>
  <c r="P41" i="11"/>
  <c r="G41" i="11"/>
  <c r="L42" i="11"/>
  <c r="M42" i="11"/>
  <c r="N42" i="11"/>
  <c r="O42" i="11"/>
  <c r="R42" i="11"/>
  <c r="S42" i="11"/>
  <c r="T42" i="11"/>
  <c r="P42" i="11"/>
  <c r="G42" i="11"/>
  <c r="G44" i="11"/>
  <c r="G45" i="11"/>
  <c r="X43" i="11"/>
  <c r="W43" i="11"/>
  <c r="V43" i="11"/>
  <c r="U43" i="11"/>
  <c r="T43" i="11"/>
  <c r="S43" i="11"/>
  <c r="R43" i="11"/>
  <c r="P43" i="11"/>
  <c r="O43" i="11"/>
  <c r="N43" i="11"/>
  <c r="M43" i="11"/>
  <c r="L43" i="11"/>
  <c r="I43" i="11"/>
  <c r="H43" i="11"/>
  <c r="G43" i="11"/>
  <c r="X42" i="11"/>
  <c r="W42" i="11"/>
  <c r="V42" i="11"/>
  <c r="U42" i="11"/>
  <c r="X41" i="11"/>
  <c r="X40" i="11"/>
  <c r="X39" i="11"/>
  <c r="X38" i="11"/>
  <c r="X37" i="11"/>
  <c r="X35" i="11"/>
  <c r="W35" i="11"/>
  <c r="V35" i="11"/>
  <c r="U35" i="11"/>
  <c r="T35" i="11"/>
  <c r="S35" i="11"/>
  <c r="R35" i="11"/>
  <c r="X34" i="11"/>
  <c r="W34" i="11"/>
  <c r="V34" i="11"/>
  <c r="U34" i="11"/>
  <c r="X33" i="11"/>
  <c r="X32" i="11"/>
  <c r="X31" i="11"/>
  <c r="X30" i="11"/>
  <c r="X29" i="11"/>
  <c r="X27" i="11"/>
  <c r="W27" i="11"/>
  <c r="V27" i="11"/>
  <c r="U27" i="11"/>
  <c r="T27" i="11"/>
  <c r="S27" i="11"/>
  <c r="R27" i="11"/>
  <c r="X26" i="11"/>
  <c r="W26" i="11"/>
  <c r="V26" i="11"/>
  <c r="U26" i="11"/>
  <c r="X25" i="11"/>
  <c r="X24" i="11"/>
  <c r="X23" i="11"/>
  <c r="X22" i="11"/>
  <c r="X21" i="11"/>
  <c r="X19" i="11"/>
  <c r="W19" i="11"/>
  <c r="V19" i="11"/>
  <c r="U19" i="11"/>
  <c r="T19" i="11"/>
  <c r="S19" i="11"/>
  <c r="R19" i="11"/>
  <c r="X18" i="11"/>
  <c r="W18" i="11"/>
  <c r="V18" i="11"/>
  <c r="U18" i="11"/>
  <c r="X17" i="11"/>
  <c r="X16" i="11"/>
  <c r="X15" i="11"/>
  <c r="X14" i="11"/>
  <c r="X13" i="11"/>
  <c r="X11" i="11"/>
  <c r="W11" i="11"/>
  <c r="V11" i="11"/>
  <c r="U11" i="11"/>
  <c r="T11" i="11"/>
  <c r="S11" i="11"/>
  <c r="R11" i="11"/>
  <c r="X10" i="11"/>
  <c r="W10" i="11"/>
  <c r="V10" i="11"/>
  <c r="U10" i="11"/>
  <c r="X9" i="11"/>
  <c r="X8" i="11"/>
  <c r="A1" i="11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3" i="10"/>
  <c r="I44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3" i="10"/>
  <c r="H44" i="10"/>
  <c r="R8" i="10"/>
  <c r="S8" i="10"/>
  <c r="T8" i="10"/>
  <c r="U8" i="10"/>
  <c r="V8" i="10"/>
  <c r="W8" i="10"/>
  <c r="L8" i="10"/>
  <c r="M8" i="10"/>
  <c r="N8" i="10"/>
  <c r="O8" i="10"/>
  <c r="P8" i="10"/>
  <c r="G8" i="10"/>
  <c r="R9" i="10"/>
  <c r="S9" i="10"/>
  <c r="T9" i="10"/>
  <c r="U9" i="10"/>
  <c r="V9" i="10"/>
  <c r="W9" i="10"/>
  <c r="L9" i="10"/>
  <c r="M9" i="10"/>
  <c r="N9" i="10"/>
  <c r="O9" i="10"/>
  <c r="P9" i="10"/>
  <c r="G9" i="10"/>
  <c r="R10" i="10"/>
  <c r="S10" i="10"/>
  <c r="T10" i="10"/>
  <c r="U10" i="10"/>
  <c r="V10" i="10"/>
  <c r="W10" i="10"/>
  <c r="L10" i="10"/>
  <c r="M10" i="10"/>
  <c r="N10" i="10"/>
  <c r="O10" i="10"/>
  <c r="P10" i="10"/>
  <c r="G10" i="10"/>
  <c r="R11" i="10"/>
  <c r="S11" i="10"/>
  <c r="T11" i="10"/>
  <c r="U11" i="10"/>
  <c r="V11" i="10"/>
  <c r="W11" i="10"/>
  <c r="L11" i="10"/>
  <c r="M11" i="10"/>
  <c r="N11" i="10"/>
  <c r="O11" i="10"/>
  <c r="P11" i="10"/>
  <c r="G11" i="10"/>
  <c r="L12" i="10"/>
  <c r="M12" i="10"/>
  <c r="N12" i="10"/>
  <c r="O12" i="10"/>
  <c r="R12" i="10"/>
  <c r="S12" i="10"/>
  <c r="T12" i="10"/>
  <c r="P12" i="10"/>
  <c r="G12" i="10"/>
  <c r="L13" i="10"/>
  <c r="M13" i="10"/>
  <c r="N13" i="10"/>
  <c r="O13" i="10"/>
  <c r="P13" i="10"/>
  <c r="G13" i="10"/>
  <c r="G14" i="10"/>
  <c r="R15" i="10"/>
  <c r="S15" i="10"/>
  <c r="T15" i="10"/>
  <c r="U15" i="10"/>
  <c r="V15" i="10"/>
  <c r="W15" i="10"/>
  <c r="L15" i="10"/>
  <c r="M15" i="10"/>
  <c r="N15" i="10"/>
  <c r="O15" i="10"/>
  <c r="P15" i="10"/>
  <c r="G15" i="10"/>
  <c r="R16" i="10"/>
  <c r="S16" i="10"/>
  <c r="T16" i="10"/>
  <c r="U16" i="10"/>
  <c r="V16" i="10"/>
  <c r="W16" i="10"/>
  <c r="L16" i="10"/>
  <c r="M16" i="10"/>
  <c r="N16" i="10"/>
  <c r="O16" i="10"/>
  <c r="P16" i="10"/>
  <c r="G16" i="10"/>
  <c r="R17" i="10"/>
  <c r="S17" i="10"/>
  <c r="T17" i="10"/>
  <c r="U17" i="10"/>
  <c r="V17" i="10"/>
  <c r="W17" i="10"/>
  <c r="L17" i="10"/>
  <c r="M17" i="10"/>
  <c r="N17" i="10"/>
  <c r="O17" i="10"/>
  <c r="P17" i="10"/>
  <c r="G17" i="10"/>
  <c r="R18" i="10"/>
  <c r="S18" i="10"/>
  <c r="T18" i="10"/>
  <c r="U18" i="10"/>
  <c r="V18" i="10"/>
  <c r="W18" i="10"/>
  <c r="L18" i="10"/>
  <c r="M18" i="10"/>
  <c r="N18" i="10"/>
  <c r="O18" i="10"/>
  <c r="P18" i="10"/>
  <c r="G18" i="10"/>
  <c r="R19" i="10"/>
  <c r="S19" i="10"/>
  <c r="T19" i="10"/>
  <c r="U19" i="10"/>
  <c r="V19" i="10"/>
  <c r="W19" i="10"/>
  <c r="L19" i="10"/>
  <c r="M19" i="10"/>
  <c r="N19" i="10"/>
  <c r="O19" i="10"/>
  <c r="P19" i="10"/>
  <c r="G19" i="10"/>
  <c r="L20" i="10"/>
  <c r="M20" i="10"/>
  <c r="N20" i="10"/>
  <c r="O20" i="10"/>
  <c r="R20" i="10"/>
  <c r="S20" i="10"/>
  <c r="T20" i="10"/>
  <c r="P20" i="10"/>
  <c r="G20" i="10"/>
  <c r="L21" i="10"/>
  <c r="M21" i="10"/>
  <c r="N21" i="10"/>
  <c r="O21" i="10"/>
  <c r="P21" i="10"/>
  <c r="G21" i="10"/>
  <c r="G22" i="10"/>
  <c r="R23" i="10"/>
  <c r="S23" i="10"/>
  <c r="T23" i="10"/>
  <c r="U23" i="10"/>
  <c r="V23" i="10"/>
  <c r="W23" i="10"/>
  <c r="L23" i="10"/>
  <c r="M23" i="10"/>
  <c r="N23" i="10"/>
  <c r="O23" i="10"/>
  <c r="P23" i="10"/>
  <c r="G23" i="10"/>
  <c r="R24" i="10"/>
  <c r="S24" i="10"/>
  <c r="T24" i="10"/>
  <c r="U24" i="10"/>
  <c r="V24" i="10"/>
  <c r="W24" i="10"/>
  <c r="L24" i="10"/>
  <c r="M24" i="10"/>
  <c r="N24" i="10"/>
  <c r="O24" i="10"/>
  <c r="P24" i="10"/>
  <c r="G24" i="10"/>
  <c r="R25" i="10"/>
  <c r="S25" i="10"/>
  <c r="T25" i="10"/>
  <c r="U25" i="10"/>
  <c r="V25" i="10"/>
  <c r="W25" i="10"/>
  <c r="L25" i="10"/>
  <c r="M25" i="10"/>
  <c r="N25" i="10"/>
  <c r="O25" i="10"/>
  <c r="P25" i="10"/>
  <c r="G25" i="10"/>
  <c r="R26" i="10"/>
  <c r="S26" i="10"/>
  <c r="T26" i="10"/>
  <c r="U26" i="10"/>
  <c r="V26" i="10"/>
  <c r="W26" i="10"/>
  <c r="L26" i="10"/>
  <c r="M26" i="10"/>
  <c r="N26" i="10"/>
  <c r="O26" i="10"/>
  <c r="P26" i="10"/>
  <c r="G26" i="10"/>
  <c r="R27" i="10"/>
  <c r="S27" i="10"/>
  <c r="T27" i="10"/>
  <c r="U27" i="10"/>
  <c r="V27" i="10"/>
  <c r="W27" i="10"/>
  <c r="L27" i="10"/>
  <c r="M27" i="10"/>
  <c r="N27" i="10"/>
  <c r="O27" i="10"/>
  <c r="P27" i="10"/>
  <c r="G27" i="10"/>
  <c r="L28" i="10"/>
  <c r="M28" i="10"/>
  <c r="N28" i="10"/>
  <c r="O28" i="10"/>
  <c r="R28" i="10"/>
  <c r="S28" i="10"/>
  <c r="T28" i="10"/>
  <c r="P28" i="10"/>
  <c r="G28" i="10"/>
  <c r="L29" i="10"/>
  <c r="M29" i="10"/>
  <c r="N29" i="10"/>
  <c r="O29" i="10"/>
  <c r="P29" i="10"/>
  <c r="G29" i="10"/>
  <c r="G30" i="10"/>
  <c r="R31" i="10"/>
  <c r="S31" i="10"/>
  <c r="T31" i="10"/>
  <c r="U31" i="10"/>
  <c r="V31" i="10"/>
  <c r="W31" i="10"/>
  <c r="L31" i="10"/>
  <c r="M31" i="10"/>
  <c r="N31" i="10"/>
  <c r="O31" i="10"/>
  <c r="P31" i="10"/>
  <c r="G31" i="10"/>
  <c r="R32" i="10"/>
  <c r="S32" i="10"/>
  <c r="T32" i="10"/>
  <c r="U32" i="10"/>
  <c r="V32" i="10"/>
  <c r="W32" i="10"/>
  <c r="L32" i="10"/>
  <c r="M32" i="10"/>
  <c r="N32" i="10"/>
  <c r="O32" i="10"/>
  <c r="P32" i="10"/>
  <c r="G32" i="10"/>
  <c r="R33" i="10"/>
  <c r="S33" i="10"/>
  <c r="T33" i="10"/>
  <c r="U33" i="10"/>
  <c r="V33" i="10"/>
  <c r="W33" i="10"/>
  <c r="L33" i="10"/>
  <c r="M33" i="10"/>
  <c r="N33" i="10"/>
  <c r="O33" i="10"/>
  <c r="P33" i="10"/>
  <c r="G33" i="10"/>
  <c r="R34" i="10"/>
  <c r="S34" i="10"/>
  <c r="T34" i="10"/>
  <c r="U34" i="10"/>
  <c r="V34" i="10"/>
  <c r="W34" i="10"/>
  <c r="L34" i="10"/>
  <c r="M34" i="10"/>
  <c r="N34" i="10"/>
  <c r="O34" i="10"/>
  <c r="P34" i="10"/>
  <c r="G34" i="10"/>
  <c r="R35" i="10"/>
  <c r="S35" i="10"/>
  <c r="T35" i="10"/>
  <c r="U35" i="10"/>
  <c r="V35" i="10"/>
  <c r="W35" i="10"/>
  <c r="L35" i="10"/>
  <c r="M35" i="10"/>
  <c r="N35" i="10"/>
  <c r="O35" i="10"/>
  <c r="P35" i="10"/>
  <c r="G35" i="10"/>
  <c r="L36" i="10"/>
  <c r="M36" i="10"/>
  <c r="N36" i="10"/>
  <c r="O36" i="10"/>
  <c r="R36" i="10"/>
  <c r="S36" i="10"/>
  <c r="T36" i="10"/>
  <c r="P36" i="10"/>
  <c r="G36" i="10"/>
  <c r="L37" i="10"/>
  <c r="M37" i="10"/>
  <c r="N37" i="10"/>
  <c r="O37" i="10"/>
  <c r="P37" i="10"/>
  <c r="G37" i="10"/>
  <c r="G38" i="10"/>
  <c r="R39" i="10"/>
  <c r="S39" i="10"/>
  <c r="T39" i="10"/>
  <c r="U39" i="10"/>
  <c r="V39" i="10"/>
  <c r="W39" i="10"/>
  <c r="L39" i="10"/>
  <c r="M39" i="10"/>
  <c r="N39" i="10"/>
  <c r="O39" i="10"/>
  <c r="P39" i="10"/>
  <c r="G39" i="10"/>
  <c r="R40" i="10"/>
  <c r="S40" i="10"/>
  <c r="T40" i="10"/>
  <c r="U40" i="10"/>
  <c r="V40" i="10"/>
  <c r="W40" i="10"/>
  <c r="L40" i="10"/>
  <c r="M40" i="10"/>
  <c r="N40" i="10"/>
  <c r="O40" i="10"/>
  <c r="P40" i="10"/>
  <c r="G40" i="10"/>
  <c r="R41" i="10"/>
  <c r="S41" i="10"/>
  <c r="T41" i="10"/>
  <c r="U41" i="10"/>
  <c r="V41" i="10"/>
  <c r="W41" i="10"/>
  <c r="L41" i="10"/>
  <c r="M41" i="10"/>
  <c r="N41" i="10"/>
  <c r="O41" i="10"/>
  <c r="P41" i="10"/>
  <c r="G41" i="10"/>
  <c r="G43" i="10"/>
  <c r="G44" i="10"/>
  <c r="X42" i="10"/>
  <c r="W42" i="10"/>
  <c r="V42" i="10"/>
  <c r="U42" i="10"/>
  <c r="T42" i="10"/>
  <c r="S42" i="10"/>
  <c r="R42" i="10"/>
  <c r="P42" i="10"/>
  <c r="O42" i="10"/>
  <c r="N42" i="10"/>
  <c r="M42" i="10"/>
  <c r="L42" i="10"/>
  <c r="I42" i="10"/>
  <c r="H42" i="10"/>
  <c r="G42" i="10"/>
  <c r="X41" i="10"/>
  <c r="X40" i="10"/>
  <c r="X39" i="10"/>
  <c r="X37" i="10"/>
  <c r="W37" i="10"/>
  <c r="V37" i="10"/>
  <c r="U37" i="10"/>
  <c r="T37" i="10"/>
  <c r="S37" i="10"/>
  <c r="R37" i="10"/>
  <c r="X36" i="10"/>
  <c r="W36" i="10"/>
  <c r="V36" i="10"/>
  <c r="U36" i="10"/>
  <c r="X35" i="10"/>
  <c r="X34" i="10"/>
  <c r="X33" i="10"/>
  <c r="X32" i="10"/>
  <c r="X31" i="10"/>
  <c r="X29" i="10"/>
  <c r="W29" i="10"/>
  <c r="V29" i="10"/>
  <c r="U29" i="10"/>
  <c r="T29" i="10"/>
  <c r="S29" i="10"/>
  <c r="R29" i="10"/>
  <c r="X28" i="10"/>
  <c r="W28" i="10"/>
  <c r="V28" i="10"/>
  <c r="U28" i="10"/>
  <c r="X27" i="10"/>
  <c r="X26" i="10"/>
  <c r="X25" i="10"/>
  <c r="X24" i="10"/>
  <c r="X23" i="10"/>
  <c r="X21" i="10"/>
  <c r="W21" i="10"/>
  <c r="V21" i="10"/>
  <c r="U21" i="10"/>
  <c r="T21" i="10"/>
  <c r="S21" i="10"/>
  <c r="R21" i="10"/>
  <c r="X20" i="10"/>
  <c r="W20" i="10"/>
  <c r="V20" i="10"/>
  <c r="U20" i="10"/>
  <c r="X19" i="10"/>
  <c r="X18" i="10"/>
  <c r="X17" i="10"/>
  <c r="X16" i="10"/>
  <c r="X15" i="10"/>
  <c r="X13" i="10"/>
  <c r="W13" i="10"/>
  <c r="V13" i="10"/>
  <c r="U13" i="10"/>
  <c r="T13" i="10"/>
  <c r="S13" i="10"/>
  <c r="R13" i="10"/>
  <c r="X12" i="10"/>
  <c r="W12" i="10"/>
  <c r="V12" i="10"/>
  <c r="U12" i="10"/>
  <c r="X11" i="10"/>
  <c r="X10" i="10"/>
  <c r="X9" i="10"/>
  <c r="X8" i="10"/>
  <c r="A1" i="10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5" i="9"/>
  <c r="I46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5" i="9"/>
  <c r="H46" i="9"/>
  <c r="L8" i="9"/>
  <c r="M8" i="9"/>
  <c r="N8" i="9"/>
  <c r="O8" i="9"/>
  <c r="R8" i="9"/>
  <c r="S8" i="9"/>
  <c r="T8" i="9"/>
  <c r="P8" i="9"/>
  <c r="G8" i="9"/>
  <c r="L9" i="9"/>
  <c r="M9" i="9"/>
  <c r="N9" i="9"/>
  <c r="O9" i="9"/>
  <c r="P9" i="9"/>
  <c r="G9" i="9"/>
  <c r="G10" i="9"/>
  <c r="R11" i="9"/>
  <c r="S11" i="9"/>
  <c r="T11" i="9"/>
  <c r="U11" i="9"/>
  <c r="V11" i="9"/>
  <c r="W11" i="9"/>
  <c r="L11" i="9"/>
  <c r="M11" i="9"/>
  <c r="N11" i="9"/>
  <c r="O11" i="9"/>
  <c r="P11" i="9"/>
  <c r="G11" i="9"/>
  <c r="R12" i="9"/>
  <c r="S12" i="9"/>
  <c r="T12" i="9"/>
  <c r="U12" i="9"/>
  <c r="V12" i="9"/>
  <c r="W12" i="9"/>
  <c r="L12" i="9"/>
  <c r="M12" i="9"/>
  <c r="N12" i="9"/>
  <c r="O12" i="9"/>
  <c r="P12" i="9"/>
  <c r="G12" i="9"/>
  <c r="R13" i="9"/>
  <c r="S13" i="9"/>
  <c r="T13" i="9"/>
  <c r="U13" i="9"/>
  <c r="V13" i="9"/>
  <c r="W13" i="9"/>
  <c r="L13" i="9"/>
  <c r="M13" i="9"/>
  <c r="N13" i="9"/>
  <c r="O13" i="9"/>
  <c r="P13" i="9"/>
  <c r="G13" i="9"/>
  <c r="R14" i="9"/>
  <c r="S14" i="9"/>
  <c r="T14" i="9"/>
  <c r="U14" i="9"/>
  <c r="V14" i="9"/>
  <c r="W14" i="9"/>
  <c r="L14" i="9"/>
  <c r="M14" i="9"/>
  <c r="N14" i="9"/>
  <c r="O14" i="9"/>
  <c r="P14" i="9"/>
  <c r="G14" i="9"/>
  <c r="R15" i="9"/>
  <c r="S15" i="9"/>
  <c r="T15" i="9"/>
  <c r="U15" i="9"/>
  <c r="V15" i="9"/>
  <c r="W15" i="9"/>
  <c r="L15" i="9"/>
  <c r="M15" i="9"/>
  <c r="N15" i="9"/>
  <c r="O15" i="9"/>
  <c r="P15" i="9"/>
  <c r="G15" i="9"/>
  <c r="L16" i="9"/>
  <c r="M16" i="9"/>
  <c r="N16" i="9"/>
  <c r="O16" i="9"/>
  <c r="R16" i="9"/>
  <c r="S16" i="9"/>
  <c r="T16" i="9"/>
  <c r="P16" i="9"/>
  <c r="G16" i="9"/>
  <c r="L17" i="9"/>
  <c r="M17" i="9"/>
  <c r="N17" i="9"/>
  <c r="O17" i="9"/>
  <c r="P17" i="9"/>
  <c r="G17" i="9"/>
  <c r="G18" i="9"/>
  <c r="R19" i="9"/>
  <c r="S19" i="9"/>
  <c r="T19" i="9"/>
  <c r="U19" i="9"/>
  <c r="V19" i="9"/>
  <c r="W19" i="9"/>
  <c r="L19" i="9"/>
  <c r="M19" i="9"/>
  <c r="N19" i="9"/>
  <c r="O19" i="9"/>
  <c r="P19" i="9"/>
  <c r="G19" i="9"/>
  <c r="R20" i="9"/>
  <c r="S20" i="9"/>
  <c r="T20" i="9"/>
  <c r="U20" i="9"/>
  <c r="V20" i="9"/>
  <c r="W20" i="9"/>
  <c r="L20" i="9"/>
  <c r="M20" i="9"/>
  <c r="N20" i="9"/>
  <c r="O20" i="9"/>
  <c r="P20" i="9"/>
  <c r="G20" i="9"/>
  <c r="R21" i="9"/>
  <c r="S21" i="9"/>
  <c r="T21" i="9"/>
  <c r="U21" i="9"/>
  <c r="V21" i="9"/>
  <c r="W21" i="9"/>
  <c r="L21" i="9"/>
  <c r="M21" i="9"/>
  <c r="N21" i="9"/>
  <c r="O21" i="9"/>
  <c r="P21" i="9"/>
  <c r="G21" i="9"/>
  <c r="R22" i="9"/>
  <c r="S22" i="9"/>
  <c r="T22" i="9"/>
  <c r="U22" i="9"/>
  <c r="V22" i="9"/>
  <c r="W22" i="9"/>
  <c r="L22" i="9"/>
  <c r="M22" i="9"/>
  <c r="N22" i="9"/>
  <c r="O22" i="9"/>
  <c r="P22" i="9"/>
  <c r="G22" i="9"/>
  <c r="R23" i="9"/>
  <c r="S23" i="9"/>
  <c r="T23" i="9"/>
  <c r="U23" i="9"/>
  <c r="V23" i="9"/>
  <c r="W23" i="9"/>
  <c r="L23" i="9"/>
  <c r="M23" i="9"/>
  <c r="N23" i="9"/>
  <c r="O23" i="9"/>
  <c r="P23" i="9"/>
  <c r="G23" i="9"/>
  <c r="L24" i="9"/>
  <c r="M24" i="9"/>
  <c r="N24" i="9"/>
  <c r="O24" i="9"/>
  <c r="R24" i="9"/>
  <c r="S24" i="9"/>
  <c r="T24" i="9"/>
  <c r="P24" i="9"/>
  <c r="G24" i="9"/>
  <c r="L25" i="9"/>
  <c r="M25" i="9"/>
  <c r="N25" i="9"/>
  <c r="O25" i="9"/>
  <c r="P25" i="9"/>
  <c r="G25" i="9"/>
  <c r="G26" i="9"/>
  <c r="R27" i="9"/>
  <c r="S27" i="9"/>
  <c r="T27" i="9"/>
  <c r="U27" i="9"/>
  <c r="V27" i="9"/>
  <c r="W27" i="9"/>
  <c r="L27" i="9"/>
  <c r="M27" i="9"/>
  <c r="N27" i="9"/>
  <c r="O27" i="9"/>
  <c r="P27" i="9"/>
  <c r="G27" i="9"/>
  <c r="R28" i="9"/>
  <c r="S28" i="9"/>
  <c r="T28" i="9"/>
  <c r="U28" i="9"/>
  <c r="V28" i="9"/>
  <c r="W28" i="9"/>
  <c r="L28" i="9"/>
  <c r="M28" i="9"/>
  <c r="N28" i="9"/>
  <c r="O28" i="9"/>
  <c r="P28" i="9"/>
  <c r="G28" i="9"/>
  <c r="R29" i="9"/>
  <c r="S29" i="9"/>
  <c r="T29" i="9"/>
  <c r="U29" i="9"/>
  <c r="V29" i="9"/>
  <c r="W29" i="9"/>
  <c r="L29" i="9"/>
  <c r="M29" i="9"/>
  <c r="N29" i="9"/>
  <c r="O29" i="9"/>
  <c r="P29" i="9"/>
  <c r="G29" i="9"/>
  <c r="R30" i="9"/>
  <c r="S30" i="9"/>
  <c r="T30" i="9"/>
  <c r="U30" i="9"/>
  <c r="V30" i="9"/>
  <c r="W30" i="9"/>
  <c r="L30" i="9"/>
  <c r="M30" i="9"/>
  <c r="N30" i="9"/>
  <c r="O30" i="9"/>
  <c r="P30" i="9"/>
  <c r="G30" i="9"/>
  <c r="R31" i="9"/>
  <c r="S31" i="9"/>
  <c r="T31" i="9"/>
  <c r="U31" i="9"/>
  <c r="V31" i="9"/>
  <c r="W31" i="9"/>
  <c r="L31" i="9"/>
  <c r="M31" i="9"/>
  <c r="N31" i="9"/>
  <c r="O31" i="9"/>
  <c r="P31" i="9"/>
  <c r="G31" i="9"/>
  <c r="L32" i="9"/>
  <c r="M32" i="9"/>
  <c r="N32" i="9"/>
  <c r="O32" i="9"/>
  <c r="R32" i="9"/>
  <c r="S32" i="9"/>
  <c r="T32" i="9"/>
  <c r="P32" i="9"/>
  <c r="G32" i="9"/>
  <c r="L33" i="9"/>
  <c r="M33" i="9"/>
  <c r="N33" i="9"/>
  <c r="O33" i="9"/>
  <c r="P33" i="9"/>
  <c r="G33" i="9"/>
  <c r="G34" i="9"/>
  <c r="R35" i="9"/>
  <c r="S35" i="9"/>
  <c r="T35" i="9"/>
  <c r="U35" i="9"/>
  <c r="V35" i="9"/>
  <c r="W35" i="9"/>
  <c r="L35" i="9"/>
  <c r="M35" i="9"/>
  <c r="N35" i="9"/>
  <c r="O35" i="9"/>
  <c r="P35" i="9"/>
  <c r="G35" i="9"/>
  <c r="R36" i="9"/>
  <c r="S36" i="9"/>
  <c r="T36" i="9"/>
  <c r="U36" i="9"/>
  <c r="V36" i="9"/>
  <c r="W36" i="9"/>
  <c r="L36" i="9"/>
  <c r="M36" i="9"/>
  <c r="N36" i="9"/>
  <c r="O36" i="9"/>
  <c r="P36" i="9"/>
  <c r="G36" i="9"/>
  <c r="R37" i="9"/>
  <c r="S37" i="9"/>
  <c r="T37" i="9"/>
  <c r="U37" i="9"/>
  <c r="V37" i="9"/>
  <c r="W37" i="9"/>
  <c r="L37" i="9"/>
  <c r="M37" i="9"/>
  <c r="N37" i="9"/>
  <c r="O37" i="9"/>
  <c r="P37" i="9"/>
  <c r="G37" i="9"/>
  <c r="R38" i="9"/>
  <c r="S38" i="9"/>
  <c r="T38" i="9"/>
  <c r="U38" i="9"/>
  <c r="V38" i="9"/>
  <c r="W38" i="9"/>
  <c r="L38" i="9"/>
  <c r="M38" i="9"/>
  <c r="N38" i="9"/>
  <c r="O38" i="9"/>
  <c r="P38" i="9"/>
  <c r="G38" i="9"/>
  <c r="R39" i="9"/>
  <c r="S39" i="9"/>
  <c r="T39" i="9"/>
  <c r="U39" i="9"/>
  <c r="V39" i="9"/>
  <c r="W39" i="9"/>
  <c r="L39" i="9"/>
  <c r="M39" i="9"/>
  <c r="N39" i="9"/>
  <c r="O39" i="9"/>
  <c r="P39" i="9"/>
  <c r="G39" i="9"/>
  <c r="L40" i="9"/>
  <c r="M40" i="9"/>
  <c r="N40" i="9"/>
  <c r="O40" i="9"/>
  <c r="R40" i="9"/>
  <c r="S40" i="9"/>
  <c r="T40" i="9"/>
  <c r="P40" i="9"/>
  <c r="G40" i="9"/>
  <c r="L41" i="9"/>
  <c r="M41" i="9"/>
  <c r="N41" i="9"/>
  <c r="O41" i="9"/>
  <c r="R41" i="9"/>
  <c r="S41" i="9"/>
  <c r="T41" i="9"/>
  <c r="P41" i="9"/>
  <c r="G41" i="9"/>
  <c r="G42" i="9"/>
  <c r="R43" i="9"/>
  <c r="S43" i="9"/>
  <c r="T43" i="9"/>
  <c r="U43" i="9"/>
  <c r="V43" i="9"/>
  <c r="W43" i="9"/>
  <c r="L43" i="9"/>
  <c r="M43" i="9"/>
  <c r="N43" i="9"/>
  <c r="O43" i="9"/>
  <c r="P43" i="9"/>
  <c r="G43" i="9"/>
  <c r="G45" i="9"/>
  <c r="G46" i="9"/>
  <c r="X44" i="9"/>
  <c r="W44" i="9"/>
  <c r="V44" i="9"/>
  <c r="U44" i="9"/>
  <c r="T44" i="9"/>
  <c r="S44" i="9"/>
  <c r="R44" i="9"/>
  <c r="P44" i="9"/>
  <c r="O44" i="9"/>
  <c r="N44" i="9"/>
  <c r="M44" i="9"/>
  <c r="L44" i="9"/>
  <c r="I44" i="9"/>
  <c r="H44" i="9"/>
  <c r="G44" i="9"/>
  <c r="X43" i="9"/>
  <c r="X41" i="9"/>
  <c r="W41" i="9"/>
  <c r="V41" i="9"/>
  <c r="U41" i="9"/>
  <c r="X40" i="9"/>
  <c r="W40" i="9"/>
  <c r="V40" i="9"/>
  <c r="U40" i="9"/>
  <c r="X39" i="9"/>
  <c r="X38" i="9"/>
  <c r="X37" i="9"/>
  <c r="X36" i="9"/>
  <c r="X35" i="9"/>
  <c r="X33" i="9"/>
  <c r="W33" i="9"/>
  <c r="V33" i="9"/>
  <c r="U33" i="9"/>
  <c r="T33" i="9"/>
  <c r="S33" i="9"/>
  <c r="R33" i="9"/>
  <c r="X32" i="9"/>
  <c r="W32" i="9"/>
  <c r="V32" i="9"/>
  <c r="U32" i="9"/>
  <c r="X31" i="9"/>
  <c r="X30" i="9"/>
  <c r="X29" i="9"/>
  <c r="X28" i="9"/>
  <c r="X27" i="9"/>
  <c r="X25" i="9"/>
  <c r="W25" i="9"/>
  <c r="V25" i="9"/>
  <c r="U25" i="9"/>
  <c r="T25" i="9"/>
  <c r="S25" i="9"/>
  <c r="R25" i="9"/>
  <c r="X24" i="9"/>
  <c r="W24" i="9"/>
  <c r="V24" i="9"/>
  <c r="U24" i="9"/>
  <c r="X23" i="9"/>
  <c r="X22" i="9"/>
  <c r="X21" i="9"/>
  <c r="X20" i="9"/>
  <c r="X19" i="9"/>
  <c r="X17" i="9"/>
  <c r="W17" i="9"/>
  <c r="V17" i="9"/>
  <c r="U17" i="9"/>
  <c r="T17" i="9"/>
  <c r="S17" i="9"/>
  <c r="R17" i="9"/>
  <c r="X16" i="9"/>
  <c r="W16" i="9"/>
  <c r="V16" i="9"/>
  <c r="U16" i="9"/>
  <c r="X15" i="9"/>
  <c r="X14" i="9"/>
  <c r="X13" i="9"/>
  <c r="X12" i="9"/>
  <c r="X11" i="9"/>
  <c r="X9" i="9"/>
  <c r="W9" i="9"/>
  <c r="V9" i="9"/>
  <c r="U9" i="9"/>
  <c r="T9" i="9"/>
  <c r="S9" i="9"/>
  <c r="R9" i="9"/>
  <c r="X8" i="9"/>
  <c r="W8" i="9"/>
  <c r="V8" i="9"/>
  <c r="U8" i="9"/>
  <c r="A1" i="9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4" i="8"/>
  <c r="I45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4" i="8"/>
  <c r="H45" i="8"/>
  <c r="R8" i="8"/>
  <c r="S8" i="8"/>
  <c r="T8" i="8"/>
  <c r="U8" i="8"/>
  <c r="V8" i="8"/>
  <c r="W8" i="8"/>
  <c r="L8" i="8"/>
  <c r="M8" i="8"/>
  <c r="N8" i="8"/>
  <c r="O8" i="8"/>
  <c r="P8" i="8"/>
  <c r="G8" i="8"/>
  <c r="R9" i="8"/>
  <c r="S9" i="8"/>
  <c r="T9" i="8"/>
  <c r="U9" i="8"/>
  <c r="V9" i="8"/>
  <c r="W9" i="8"/>
  <c r="L9" i="8"/>
  <c r="M9" i="8"/>
  <c r="N9" i="8"/>
  <c r="O9" i="8"/>
  <c r="P9" i="8"/>
  <c r="G9" i="8"/>
  <c r="R10" i="8"/>
  <c r="S10" i="8"/>
  <c r="T10" i="8"/>
  <c r="U10" i="8"/>
  <c r="V10" i="8"/>
  <c r="W10" i="8"/>
  <c r="L10" i="8"/>
  <c r="M10" i="8"/>
  <c r="N10" i="8"/>
  <c r="O10" i="8"/>
  <c r="P10" i="8"/>
  <c r="G10" i="8"/>
  <c r="L11" i="8"/>
  <c r="M11" i="8"/>
  <c r="N11" i="8"/>
  <c r="O11" i="8"/>
  <c r="R11" i="8"/>
  <c r="S11" i="8"/>
  <c r="T11" i="8"/>
  <c r="P11" i="8"/>
  <c r="G11" i="8"/>
  <c r="L12" i="8"/>
  <c r="M12" i="8"/>
  <c r="N12" i="8"/>
  <c r="O12" i="8"/>
  <c r="P12" i="8"/>
  <c r="G12" i="8"/>
  <c r="G13" i="8"/>
  <c r="R14" i="8"/>
  <c r="S14" i="8"/>
  <c r="T14" i="8"/>
  <c r="U14" i="8"/>
  <c r="V14" i="8"/>
  <c r="W14" i="8"/>
  <c r="L14" i="8"/>
  <c r="M14" i="8"/>
  <c r="N14" i="8"/>
  <c r="O14" i="8"/>
  <c r="P14" i="8"/>
  <c r="G14" i="8"/>
  <c r="R15" i="8"/>
  <c r="S15" i="8"/>
  <c r="T15" i="8"/>
  <c r="U15" i="8"/>
  <c r="V15" i="8"/>
  <c r="W15" i="8"/>
  <c r="L15" i="8"/>
  <c r="M15" i="8"/>
  <c r="N15" i="8"/>
  <c r="O15" i="8"/>
  <c r="P15" i="8"/>
  <c r="G15" i="8"/>
  <c r="R16" i="8"/>
  <c r="S16" i="8"/>
  <c r="T16" i="8"/>
  <c r="U16" i="8"/>
  <c r="V16" i="8"/>
  <c r="W16" i="8"/>
  <c r="L16" i="8"/>
  <c r="M16" i="8"/>
  <c r="N16" i="8"/>
  <c r="O16" i="8"/>
  <c r="P16" i="8"/>
  <c r="G16" i="8"/>
  <c r="R17" i="8"/>
  <c r="S17" i="8"/>
  <c r="T17" i="8"/>
  <c r="U17" i="8"/>
  <c r="V17" i="8"/>
  <c r="W17" i="8"/>
  <c r="L17" i="8"/>
  <c r="M17" i="8"/>
  <c r="N17" i="8"/>
  <c r="O17" i="8"/>
  <c r="P17" i="8"/>
  <c r="G17" i="8"/>
  <c r="R18" i="8"/>
  <c r="S18" i="8"/>
  <c r="T18" i="8"/>
  <c r="U18" i="8"/>
  <c r="V18" i="8"/>
  <c r="W18" i="8"/>
  <c r="L18" i="8"/>
  <c r="M18" i="8"/>
  <c r="N18" i="8"/>
  <c r="O18" i="8"/>
  <c r="P18" i="8"/>
  <c r="G18" i="8"/>
  <c r="L19" i="8"/>
  <c r="M19" i="8"/>
  <c r="N19" i="8"/>
  <c r="O19" i="8"/>
  <c r="R19" i="8"/>
  <c r="S19" i="8"/>
  <c r="T19" i="8"/>
  <c r="P19" i="8"/>
  <c r="G19" i="8"/>
  <c r="L20" i="8"/>
  <c r="M20" i="8"/>
  <c r="N20" i="8"/>
  <c r="O20" i="8"/>
  <c r="P20" i="8"/>
  <c r="G20" i="8"/>
  <c r="G21" i="8"/>
  <c r="R22" i="8"/>
  <c r="S22" i="8"/>
  <c r="T22" i="8"/>
  <c r="U22" i="8"/>
  <c r="V22" i="8"/>
  <c r="W22" i="8"/>
  <c r="L22" i="8"/>
  <c r="M22" i="8"/>
  <c r="N22" i="8"/>
  <c r="O22" i="8"/>
  <c r="P22" i="8"/>
  <c r="G22" i="8"/>
  <c r="R23" i="8"/>
  <c r="S23" i="8"/>
  <c r="T23" i="8"/>
  <c r="U23" i="8"/>
  <c r="V23" i="8"/>
  <c r="W23" i="8"/>
  <c r="L23" i="8"/>
  <c r="M23" i="8"/>
  <c r="N23" i="8"/>
  <c r="O23" i="8"/>
  <c r="P23" i="8"/>
  <c r="G23" i="8"/>
  <c r="R24" i="8"/>
  <c r="S24" i="8"/>
  <c r="T24" i="8"/>
  <c r="U24" i="8"/>
  <c r="V24" i="8"/>
  <c r="W24" i="8"/>
  <c r="L24" i="8"/>
  <c r="M24" i="8"/>
  <c r="N24" i="8"/>
  <c r="O24" i="8"/>
  <c r="P24" i="8"/>
  <c r="G24" i="8"/>
  <c r="R25" i="8"/>
  <c r="S25" i="8"/>
  <c r="T25" i="8"/>
  <c r="U25" i="8"/>
  <c r="V25" i="8"/>
  <c r="W25" i="8"/>
  <c r="L25" i="8"/>
  <c r="M25" i="8"/>
  <c r="N25" i="8"/>
  <c r="O25" i="8"/>
  <c r="P25" i="8"/>
  <c r="G25" i="8"/>
  <c r="R26" i="8"/>
  <c r="S26" i="8"/>
  <c r="T26" i="8"/>
  <c r="U26" i="8"/>
  <c r="V26" i="8"/>
  <c r="W26" i="8"/>
  <c r="L26" i="8"/>
  <c r="M26" i="8"/>
  <c r="N26" i="8"/>
  <c r="O26" i="8"/>
  <c r="P26" i="8"/>
  <c r="G26" i="8"/>
  <c r="L27" i="8"/>
  <c r="M27" i="8"/>
  <c r="N27" i="8"/>
  <c r="O27" i="8"/>
  <c r="R27" i="8"/>
  <c r="S27" i="8"/>
  <c r="T27" i="8"/>
  <c r="P27" i="8"/>
  <c r="G27" i="8"/>
  <c r="L28" i="8"/>
  <c r="M28" i="8"/>
  <c r="N28" i="8"/>
  <c r="O28" i="8"/>
  <c r="P28" i="8"/>
  <c r="G28" i="8"/>
  <c r="G29" i="8"/>
  <c r="R30" i="8"/>
  <c r="S30" i="8"/>
  <c r="T30" i="8"/>
  <c r="U30" i="8"/>
  <c r="V30" i="8"/>
  <c r="W30" i="8"/>
  <c r="L30" i="8"/>
  <c r="M30" i="8"/>
  <c r="N30" i="8"/>
  <c r="O30" i="8"/>
  <c r="P30" i="8"/>
  <c r="G30" i="8"/>
  <c r="R31" i="8"/>
  <c r="S31" i="8"/>
  <c r="T31" i="8"/>
  <c r="U31" i="8"/>
  <c r="V31" i="8"/>
  <c r="W31" i="8"/>
  <c r="L31" i="8"/>
  <c r="M31" i="8"/>
  <c r="N31" i="8"/>
  <c r="O31" i="8"/>
  <c r="P31" i="8"/>
  <c r="G31" i="8"/>
  <c r="R32" i="8"/>
  <c r="S32" i="8"/>
  <c r="T32" i="8"/>
  <c r="U32" i="8"/>
  <c r="V32" i="8"/>
  <c r="W32" i="8"/>
  <c r="L32" i="8"/>
  <c r="M32" i="8"/>
  <c r="N32" i="8"/>
  <c r="O32" i="8"/>
  <c r="P32" i="8"/>
  <c r="G32" i="8"/>
  <c r="R33" i="8"/>
  <c r="S33" i="8"/>
  <c r="T33" i="8"/>
  <c r="U33" i="8"/>
  <c r="V33" i="8"/>
  <c r="W33" i="8"/>
  <c r="L33" i="8"/>
  <c r="M33" i="8"/>
  <c r="N33" i="8"/>
  <c r="O33" i="8"/>
  <c r="P33" i="8"/>
  <c r="G33" i="8"/>
  <c r="R34" i="8"/>
  <c r="S34" i="8"/>
  <c r="T34" i="8"/>
  <c r="U34" i="8"/>
  <c r="V34" i="8"/>
  <c r="W34" i="8"/>
  <c r="L34" i="8"/>
  <c r="M34" i="8"/>
  <c r="N34" i="8"/>
  <c r="O34" i="8"/>
  <c r="P34" i="8"/>
  <c r="G34" i="8"/>
  <c r="L35" i="8"/>
  <c r="M35" i="8"/>
  <c r="N35" i="8"/>
  <c r="O35" i="8"/>
  <c r="R35" i="8"/>
  <c r="S35" i="8"/>
  <c r="T35" i="8"/>
  <c r="P35" i="8"/>
  <c r="G35" i="8"/>
  <c r="L36" i="8"/>
  <c r="M36" i="8"/>
  <c r="N36" i="8"/>
  <c r="O36" i="8"/>
  <c r="P36" i="8"/>
  <c r="G36" i="8"/>
  <c r="G37" i="8"/>
  <c r="R38" i="8"/>
  <c r="S38" i="8"/>
  <c r="T38" i="8"/>
  <c r="U38" i="8"/>
  <c r="V38" i="8"/>
  <c r="W38" i="8"/>
  <c r="L38" i="8"/>
  <c r="M38" i="8"/>
  <c r="N38" i="8"/>
  <c r="O38" i="8"/>
  <c r="P38" i="8"/>
  <c r="G38" i="8"/>
  <c r="R39" i="8"/>
  <c r="S39" i="8"/>
  <c r="T39" i="8"/>
  <c r="U39" i="8"/>
  <c r="V39" i="8"/>
  <c r="W39" i="8"/>
  <c r="L39" i="8"/>
  <c r="M39" i="8"/>
  <c r="N39" i="8"/>
  <c r="O39" i="8"/>
  <c r="P39" i="8"/>
  <c r="G39" i="8"/>
  <c r="R40" i="8"/>
  <c r="S40" i="8"/>
  <c r="T40" i="8"/>
  <c r="U40" i="8"/>
  <c r="V40" i="8"/>
  <c r="W40" i="8"/>
  <c r="L40" i="8"/>
  <c r="M40" i="8"/>
  <c r="N40" i="8"/>
  <c r="O40" i="8"/>
  <c r="P40" i="8"/>
  <c r="G40" i="8"/>
  <c r="R41" i="8"/>
  <c r="S41" i="8"/>
  <c r="T41" i="8"/>
  <c r="U41" i="8"/>
  <c r="V41" i="8"/>
  <c r="W41" i="8"/>
  <c r="L41" i="8"/>
  <c r="M41" i="8"/>
  <c r="N41" i="8"/>
  <c r="O41" i="8"/>
  <c r="P41" i="8"/>
  <c r="G41" i="8"/>
  <c r="R42" i="8"/>
  <c r="S42" i="8"/>
  <c r="T42" i="8"/>
  <c r="U42" i="8"/>
  <c r="V42" i="8"/>
  <c r="W42" i="8"/>
  <c r="L42" i="8"/>
  <c r="M42" i="8"/>
  <c r="N42" i="8"/>
  <c r="O42" i="8"/>
  <c r="P42" i="8"/>
  <c r="G42" i="8"/>
  <c r="G44" i="8"/>
  <c r="G45" i="8"/>
  <c r="X43" i="8"/>
  <c r="W43" i="8"/>
  <c r="V43" i="8"/>
  <c r="U43" i="8"/>
  <c r="T43" i="8"/>
  <c r="S43" i="8"/>
  <c r="R43" i="8"/>
  <c r="P43" i="8"/>
  <c r="O43" i="8"/>
  <c r="N43" i="8"/>
  <c r="M43" i="8"/>
  <c r="L43" i="8"/>
  <c r="I43" i="8"/>
  <c r="H43" i="8"/>
  <c r="G43" i="8"/>
  <c r="X42" i="8"/>
  <c r="X41" i="8"/>
  <c r="X40" i="8"/>
  <c r="X39" i="8"/>
  <c r="X38" i="8"/>
  <c r="X36" i="8"/>
  <c r="W36" i="8"/>
  <c r="V36" i="8"/>
  <c r="U36" i="8"/>
  <c r="T36" i="8"/>
  <c r="S36" i="8"/>
  <c r="R36" i="8"/>
  <c r="X35" i="8"/>
  <c r="W35" i="8"/>
  <c r="V35" i="8"/>
  <c r="U35" i="8"/>
  <c r="X34" i="8"/>
  <c r="X33" i="8"/>
  <c r="X32" i="8"/>
  <c r="X31" i="8"/>
  <c r="X30" i="8"/>
  <c r="X28" i="8"/>
  <c r="W28" i="8"/>
  <c r="V28" i="8"/>
  <c r="U28" i="8"/>
  <c r="T28" i="8"/>
  <c r="S28" i="8"/>
  <c r="R28" i="8"/>
  <c r="X27" i="8"/>
  <c r="W27" i="8"/>
  <c r="V27" i="8"/>
  <c r="U27" i="8"/>
  <c r="X26" i="8"/>
  <c r="X25" i="8"/>
  <c r="X24" i="8"/>
  <c r="X23" i="8"/>
  <c r="X22" i="8"/>
  <c r="X20" i="8"/>
  <c r="W20" i="8"/>
  <c r="V20" i="8"/>
  <c r="U20" i="8"/>
  <c r="T20" i="8"/>
  <c r="S20" i="8"/>
  <c r="R20" i="8"/>
  <c r="X19" i="8"/>
  <c r="W19" i="8"/>
  <c r="V19" i="8"/>
  <c r="U19" i="8"/>
  <c r="X18" i="8"/>
  <c r="X17" i="8"/>
  <c r="X16" i="8"/>
  <c r="X15" i="8"/>
  <c r="X14" i="8"/>
  <c r="X12" i="8"/>
  <c r="W12" i="8"/>
  <c r="V12" i="8"/>
  <c r="U12" i="8"/>
  <c r="T12" i="8"/>
  <c r="S12" i="8"/>
  <c r="R12" i="8"/>
  <c r="X11" i="8"/>
  <c r="W11" i="8"/>
  <c r="V11" i="8"/>
  <c r="U11" i="8"/>
  <c r="X10" i="8"/>
  <c r="X9" i="8"/>
  <c r="X8" i="8"/>
  <c r="A1" i="8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3" i="7"/>
  <c r="I44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3" i="7"/>
  <c r="H44" i="7"/>
  <c r="R8" i="7"/>
  <c r="S8" i="7"/>
  <c r="T8" i="7"/>
  <c r="U8" i="7"/>
  <c r="V8" i="7"/>
  <c r="W8" i="7"/>
  <c r="L8" i="7"/>
  <c r="M8" i="7"/>
  <c r="N8" i="7"/>
  <c r="O8" i="7"/>
  <c r="P8" i="7"/>
  <c r="G8" i="7"/>
  <c r="R9" i="7"/>
  <c r="S9" i="7"/>
  <c r="T9" i="7"/>
  <c r="U9" i="7"/>
  <c r="V9" i="7"/>
  <c r="W9" i="7"/>
  <c r="L9" i="7"/>
  <c r="M9" i="7"/>
  <c r="N9" i="7"/>
  <c r="O9" i="7"/>
  <c r="P9" i="7"/>
  <c r="G9" i="7"/>
  <c r="R10" i="7"/>
  <c r="S10" i="7"/>
  <c r="T10" i="7"/>
  <c r="U10" i="7"/>
  <c r="V10" i="7"/>
  <c r="W10" i="7"/>
  <c r="L10" i="7"/>
  <c r="M10" i="7"/>
  <c r="N10" i="7"/>
  <c r="O10" i="7"/>
  <c r="P10" i="7"/>
  <c r="G10" i="7"/>
  <c r="R11" i="7"/>
  <c r="S11" i="7"/>
  <c r="T11" i="7"/>
  <c r="U11" i="7"/>
  <c r="V11" i="7"/>
  <c r="W11" i="7"/>
  <c r="L11" i="7"/>
  <c r="M11" i="7"/>
  <c r="N11" i="7"/>
  <c r="O11" i="7"/>
  <c r="P11" i="7"/>
  <c r="G11" i="7"/>
  <c r="R12" i="7"/>
  <c r="S12" i="7"/>
  <c r="T12" i="7"/>
  <c r="U12" i="7"/>
  <c r="V12" i="7"/>
  <c r="W12" i="7"/>
  <c r="L12" i="7"/>
  <c r="M12" i="7"/>
  <c r="N12" i="7"/>
  <c r="O12" i="7"/>
  <c r="P12" i="7"/>
  <c r="G12" i="7"/>
  <c r="L13" i="7"/>
  <c r="M13" i="7"/>
  <c r="N13" i="7"/>
  <c r="O13" i="7"/>
  <c r="R13" i="7"/>
  <c r="S13" i="7"/>
  <c r="T13" i="7"/>
  <c r="P13" i="7"/>
  <c r="G13" i="7"/>
  <c r="L14" i="7"/>
  <c r="M14" i="7"/>
  <c r="N14" i="7"/>
  <c r="O14" i="7"/>
  <c r="P14" i="7"/>
  <c r="G14" i="7"/>
  <c r="G15" i="7"/>
  <c r="R16" i="7"/>
  <c r="S16" i="7"/>
  <c r="T16" i="7"/>
  <c r="U16" i="7"/>
  <c r="V16" i="7"/>
  <c r="W16" i="7"/>
  <c r="L16" i="7"/>
  <c r="M16" i="7"/>
  <c r="N16" i="7"/>
  <c r="O16" i="7"/>
  <c r="P16" i="7"/>
  <c r="G16" i="7"/>
  <c r="R17" i="7"/>
  <c r="S17" i="7"/>
  <c r="T17" i="7"/>
  <c r="U17" i="7"/>
  <c r="V17" i="7"/>
  <c r="W17" i="7"/>
  <c r="L17" i="7"/>
  <c r="M17" i="7"/>
  <c r="N17" i="7"/>
  <c r="O17" i="7"/>
  <c r="P17" i="7"/>
  <c r="G17" i="7"/>
  <c r="R18" i="7"/>
  <c r="S18" i="7"/>
  <c r="T18" i="7"/>
  <c r="U18" i="7"/>
  <c r="V18" i="7"/>
  <c r="W18" i="7"/>
  <c r="L18" i="7"/>
  <c r="M18" i="7"/>
  <c r="N18" i="7"/>
  <c r="O18" i="7"/>
  <c r="P18" i="7"/>
  <c r="G18" i="7"/>
  <c r="R19" i="7"/>
  <c r="S19" i="7"/>
  <c r="T19" i="7"/>
  <c r="U19" i="7"/>
  <c r="V19" i="7"/>
  <c r="W19" i="7"/>
  <c r="L19" i="7"/>
  <c r="M19" i="7"/>
  <c r="N19" i="7"/>
  <c r="O19" i="7"/>
  <c r="P19" i="7"/>
  <c r="G19" i="7"/>
  <c r="R20" i="7"/>
  <c r="S20" i="7"/>
  <c r="T20" i="7"/>
  <c r="U20" i="7"/>
  <c r="V20" i="7"/>
  <c r="W20" i="7"/>
  <c r="L20" i="7"/>
  <c r="M20" i="7"/>
  <c r="N20" i="7"/>
  <c r="O20" i="7"/>
  <c r="P20" i="7"/>
  <c r="G20" i="7"/>
  <c r="L21" i="7"/>
  <c r="M21" i="7"/>
  <c r="N21" i="7"/>
  <c r="O21" i="7"/>
  <c r="R21" i="7"/>
  <c r="S21" i="7"/>
  <c r="T21" i="7"/>
  <c r="P21" i="7"/>
  <c r="G21" i="7"/>
  <c r="L22" i="7"/>
  <c r="M22" i="7"/>
  <c r="N22" i="7"/>
  <c r="O22" i="7"/>
  <c r="P22" i="7"/>
  <c r="G22" i="7"/>
  <c r="G23" i="7"/>
  <c r="R24" i="7"/>
  <c r="S24" i="7"/>
  <c r="T24" i="7"/>
  <c r="U24" i="7"/>
  <c r="V24" i="7"/>
  <c r="W24" i="7"/>
  <c r="L24" i="7"/>
  <c r="M24" i="7"/>
  <c r="N24" i="7"/>
  <c r="O24" i="7"/>
  <c r="P24" i="7"/>
  <c r="G24" i="7"/>
  <c r="R25" i="7"/>
  <c r="S25" i="7"/>
  <c r="T25" i="7"/>
  <c r="U25" i="7"/>
  <c r="V25" i="7"/>
  <c r="W25" i="7"/>
  <c r="L25" i="7"/>
  <c r="M25" i="7"/>
  <c r="N25" i="7"/>
  <c r="O25" i="7"/>
  <c r="P25" i="7"/>
  <c r="G25" i="7"/>
  <c r="R26" i="7"/>
  <c r="S26" i="7"/>
  <c r="T26" i="7"/>
  <c r="U26" i="7"/>
  <c r="V26" i="7"/>
  <c r="W26" i="7"/>
  <c r="L26" i="7"/>
  <c r="M26" i="7"/>
  <c r="N26" i="7"/>
  <c r="O26" i="7"/>
  <c r="P26" i="7"/>
  <c r="G26" i="7"/>
  <c r="R27" i="7"/>
  <c r="S27" i="7"/>
  <c r="T27" i="7"/>
  <c r="U27" i="7"/>
  <c r="V27" i="7"/>
  <c r="W27" i="7"/>
  <c r="L27" i="7"/>
  <c r="M27" i="7"/>
  <c r="N27" i="7"/>
  <c r="O27" i="7"/>
  <c r="P27" i="7"/>
  <c r="G27" i="7"/>
  <c r="R28" i="7"/>
  <c r="S28" i="7"/>
  <c r="T28" i="7"/>
  <c r="U28" i="7"/>
  <c r="V28" i="7"/>
  <c r="W28" i="7"/>
  <c r="L28" i="7"/>
  <c r="M28" i="7"/>
  <c r="N28" i="7"/>
  <c r="O28" i="7"/>
  <c r="P28" i="7"/>
  <c r="G28" i="7"/>
  <c r="L29" i="7"/>
  <c r="M29" i="7"/>
  <c r="N29" i="7"/>
  <c r="O29" i="7"/>
  <c r="R29" i="7"/>
  <c r="S29" i="7"/>
  <c r="T29" i="7"/>
  <c r="P29" i="7"/>
  <c r="G29" i="7"/>
  <c r="L30" i="7"/>
  <c r="M30" i="7"/>
  <c r="N30" i="7"/>
  <c r="O30" i="7"/>
  <c r="P30" i="7"/>
  <c r="G30" i="7"/>
  <c r="G31" i="7"/>
  <c r="R32" i="7"/>
  <c r="S32" i="7"/>
  <c r="T32" i="7"/>
  <c r="U32" i="7"/>
  <c r="V32" i="7"/>
  <c r="W32" i="7"/>
  <c r="L32" i="7"/>
  <c r="M32" i="7"/>
  <c r="N32" i="7"/>
  <c r="O32" i="7"/>
  <c r="P32" i="7"/>
  <c r="G32" i="7"/>
  <c r="R33" i="7"/>
  <c r="S33" i="7"/>
  <c r="T33" i="7"/>
  <c r="U33" i="7"/>
  <c r="V33" i="7"/>
  <c r="W33" i="7"/>
  <c r="L33" i="7"/>
  <c r="M33" i="7"/>
  <c r="N33" i="7"/>
  <c r="O33" i="7"/>
  <c r="P33" i="7"/>
  <c r="G33" i="7"/>
  <c r="R34" i="7"/>
  <c r="S34" i="7"/>
  <c r="T34" i="7"/>
  <c r="U34" i="7"/>
  <c r="V34" i="7"/>
  <c r="W34" i="7"/>
  <c r="L34" i="7"/>
  <c r="M34" i="7"/>
  <c r="N34" i="7"/>
  <c r="O34" i="7"/>
  <c r="P34" i="7"/>
  <c r="G34" i="7"/>
  <c r="R35" i="7"/>
  <c r="S35" i="7"/>
  <c r="T35" i="7"/>
  <c r="U35" i="7"/>
  <c r="V35" i="7"/>
  <c r="W35" i="7"/>
  <c r="L35" i="7"/>
  <c r="M35" i="7"/>
  <c r="N35" i="7"/>
  <c r="O35" i="7"/>
  <c r="P35" i="7"/>
  <c r="G35" i="7"/>
  <c r="R36" i="7"/>
  <c r="S36" i="7"/>
  <c r="T36" i="7"/>
  <c r="U36" i="7"/>
  <c r="V36" i="7"/>
  <c r="W36" i="7"/>
  <c r="L36" i="7"/>
  <c r="M36" i="7"/>
  <c r="N36" i="7"/>
  <c r="O36" i="7"/>
  <c r="P36" i="7"/>
  <c r="G36" i="7"/>
  <c r="L37" i="7"/>
  <c r="M37" i="7"/>
  <c r="N37" i="7"/>
  <c r="O37" i="7"/>
  <c r="R37" i="7"/>
  <c r="S37" i="7"/>
  <c r="T37" i="7"/>
  <c r="P37" i="7"/>
  <c r="G37" i="7"/>
  <c r="L38" i="7"/>
  <c r="M38" i="7"/>
  <c r="N38" i="7"/>
  <c r="O38" i="7"/>
  <c r="P38" i="7"/>
  <c r="G38" i="7"/>
  <c r="G39" i="7"/>
  <c r="R40" i="7"/>
  <c r="S40" i="7"/>
  <c r="T40" i="7"/>
  <c r="U40" i="7"/>
  <c r="V40" i="7"/>
  <c r="W40" i="7"/>
  <c r="L40" i="7"/>
  <c r="M40" i="7"/>
  <c r="N40" i="7"/>
  <c r="O40" i="7"/>
  <c r="P40" i="7"/>
  <c r="G40" i="7"/>
  <c r="R41" i="7"/>
  <c r="S41" i="7"/>
  <c r="T41" i="7"/>
  <c r="U41" i="7"/>
  <c r="V41" i="7"/>
  <c r="W41" i="7"/>
  <c r="L41" i="7"/>
  <c r="M41" i="7"/>
  <c r="N41" i="7"/>
  <c r="O41" i="7"/>
  <c r="P41" i="7"/>
  <c r="G41" i="7"/>
  <c r="G43" i="7"/>
  <c r="G44" i="7"/>
  <c r="X42" i="7"/>
  <c r="W42" i="7"/>
  <c r="V42" i="7"/>
  <c r="U42" i="7"/>
  <c r="T42" i="7"/>
  <c r="S42" i="7"/>
  <c r="R42" i="7"/>
  <c r="P42" i="7"/>
  <c r="O42" i="7"/>
  <c r="N42" i="7"/>
  <c r="M42" i="7"/>
  <c r="L42" i="7"/>
  <c r="I42" i="7"/>
  <c r="H42" i="7"/>
  <c r="G42" i="7"/>
  <c r="X41" i="7"/>
  <c r="X40" i="7"/>
  <c r="X38" i="7"/>
  <c r="W38" i="7"/>
  <c r="V38" i="7"/>
  <c r="U38" i="7"/>
  <c r="T38" i="7"/>
  <c r="S38" i="7"/>
  <c r="R38" i="7"/>
  <c r="X37" i="7"/>
  <c r="W37" i="7"/>
  <c r="V37" i="7"/>
  <c r="U37" i="7"/>
  <c r="X36" i="7"/>
  <c r="X35" i="7"/>
  <c r="X34" i="7"/>
  <c r="X33" i="7"/>
  <c r="X32" i="7"/>
  <c r="X30" i="7"/>
  <c r="W30" i="7"/>
  <c r="V30" i="7"/>
  <c r="U30" i="7"/>
  <c r="T30" i="7"/>
  <c r="S30" i="7"/>
  <c r="R30" i="7"/>
  <c r="X29" i="7"/>
  <c r="W29" i="7"/>
  <c r="V29" i="7"/>
  <c r="U29" i="7"/>
  <c r="X28" i="7"/>
  <c r="X27" i="7"/>
  <c r="X26" i="7"/>
  <c r="X25" i="7"/>
  <c r="X24" i="7"/>
  <c r="X22" i="7"/>
  <c r="W22" i="7"/>
  <c r="V22" i="7"/>
  <c r="U22" i="7"/>
  <c r="T22" i="7"/>
  <c r="S22" i="7"/>
  <c r="R22" i="7"/>
  <c r="X21" i="7"/>
  <c r="W21" i="7"/>
  <c r="V21" i="7"/>
  <c r="U21" i="7"/>
  <c r="X20" i="7"/>
  <c r="X19" i="7"/>
  <c r="X18" i="7"/>
  <c r="X17" i="7"/>
  <c r="X16" i="7"/>
  <c r="X14" i="7"/>
  <c r="W14" i="7"/>
  <c r="V14" i="7"/>
  <c r="U14" i="7"/>
  <c r="T14" i="7"/>
  <c r="S14" i="7"/>
  <c r="R14" i="7"/>
  <c r="X13" i="7"/>
  <c r="W13" i="7"/>
  <c r="V13" i="7"/>
  <c r="U13" i="7"/>
  <c r="X12" i="7"/>
  <c r="X11" i="7"/>
  <c r="X10" i="7"/>
  <c r="X9" i="7"/>
  <c r="X8" i="7"/>
  <c r="A1" i="7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6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6" i="6"/>
  <c r="R8" i="6"/>
  <c r="S8" i="6"/>
  <c r="T8" i="6"/>
  <c r="U8" i="6"/>
  <c r="V8" i="6"/>
  <c r="W8" i="6"/>
  <c r="L8" i="6"/>
  <c r="M8" i="6"/>
  <c r="N8" i="6"/>
  <c r="O8" i="6"/>
  <c r="P8" i="6"/>
  <c r="G8" i="6"/>
  <c r="L9" i="6"/>
  <c r="M9" i="6"/>
  <c r="N9" i="6"/>
  <c r="O9" i="6"/>
  <c r="R9" i="6"/>
  <c r="S9" i="6"/>
  <c r="T9" i="6"/>
  <c r="P9" i="6"/>
  <c r="G9" i="6"/>
  <c r="L10" i="6"/>
  <c r="M10" i="6"/>
  <c r="N10" i="6"/>
  <c r="O10" i="6"/>
  <c r="P10" i="6"/>
  <c r="G10" i="6"/>
  <c r="G11" i="6"/>
  <c r="R12" i="6"/>
  <c r="S12" i="6"/>
  <c r="T12" i="6"/>
  <c r="U12" i="6"/>
  <c r="V12" i="6"/>
  <c r="W12" i="6"/>
  <c r="L12" i="6"/>
  <c r="M12" i="6"/>
  <c r="N12" i="6"/>
  <c r="O12" i="6"/>
  <c r="P12" i="6"/>
  <c r="G12" i="6"/>
  <c r="R13" i="6"/>
  <c r="S13" i="6"/>
  <c r="T13" i="6"/>
  <c r="U13" i="6"/>
  <c r="V13" i="6"/>
  <c r="W13" i="6"/>
  <c r="L13" i="6"/>
  <c r="M13" i="6"/>
  <c r="N13" i="6"/>
  <c r="O13" i="6"/>
  <c r="P13" i="6"/>
  <c r="G13" i="6"/>
  <c r="R14" i="6"/>
  <c r="S14" i="6"/>
  <c r="T14" i="6"/>
  <c r="U14" i="6"/>
  <c r="V14" i="6"/>
  <c r="W14" i="6"/>
  <c r="L14" i="6"/>
  <c r="M14" i="6"/>
  <c r="N14" i="6"/>
  <c r="O14" i="6"/>
  <c r="P14" i="6"/>
  <c r="G14" i="6"/>
  <c r="R15" i="6"/>
  <c r="S15" i="6"/>
  <c r="T15" i="6"/>
  <c r="U15" i="6"/>
  <c r="V15" i="6"/>
  <c r="W15" i="6"/>
  <c r="L15" i="6"/>
  <c r="M15" i="6"/>
  <c r="N15" i="6"/>
  <c r="O15" i="6"/>
  <c r="P15" i="6"/>
  <c r="G15" i="6"/>
  <c r="R16" i="6"/>
  <c r="S16" i="6"/>
  <c r="T16" i="6"/>
  <c r="U16" i="6"/>
  <c r="V16" i="6"/>
  <c r="W16" i="6"/>
  <c r="L16" i="6"/>
  <c r="M16" i="6"/>
  <c r="N16" i="6"/>
  <c r="O16" i="6"/>
  <c r="P16" i="6"/>
  <c r="G16" i="6"/>
  <c r="L17" i="6"/>
  <c r="M17" i="6"/>
  <c r="N17" i="6"/>
  <c r="O17" i="6"/>
  <c r="R17" i="6"/>
  <c r="S17" i="6"/>
  <c r="T17" i="6"/>
  <c r="P17" i="6"/>
  <c r="G17" i="6"/>
  <c r="L18" i="6"/>
  <c r="M18" i="6"/>
  <c r="N18" i="6"/>
  <c r="O18" i="6"/>
  <c r="P18" i="6"/>
  <c r="G18" i="6"/>
  <c r="G19" i="6"/>
  <c r="R20" i="6"/>
  <c r="S20" i="6"/>
  <c r="T20" i="6"/>
  <c r="U20" i="6"/>
  <c r="V20" i="6"/>
  <c r="W20" i="6"/>
  <c r="L20" i="6"/>
  <c r="M20" i="6"/>
  <c r="N20" i="6"/>
  <c r="O20" i="6"/>
  <c r="P20" i="6"/>
  <c r="G20" i="6"/>
  <c r="R21" i="6"/>
  <c r="S21" i="6"/>
  <c r="T21" i="6"/>
  <c r="U21" i="6"/>
  <c r="V21" i="6"/>
  <c r="W21" i="6"/>
  <c r="L21" i="6"/>
  <c r="M21" i="6"/>
  <c r="N21" i="6"/>
  <c r="O21" i="6"/>
  <c r="P21" i="6"/>
  <c r="G21" i="6"/>
  <c r="R22" i="6"/>
  <c r="S22" i="6"/>
  <c r="T22" i="6"/>
  <c r="U22" i="6"/>
  <c r="V22" i="6"/>
  <c r="W22" i="6"/>
  <c r="L22" i="6"/>
  <c r="M22" i="6"/>
  <c r="N22" i="6"/>
  <c r="O22" i="6"/>
  <c r="P22" i="6"/>
  <c r="G22" i="6"/>
  <c r="R23" i="6"/>
  <c r="S23" i="6"/>
  <c r="T23" i="6"/>
  <c r="U23" i="6"/>
  <c r="V23" i="6"/>
  <c r="W23" i="6"/>
  <c r="L23" i="6"/>
  <c r="M23" i="6"/>
  <c r="N23" i="6"/>
  <c r="O23" i="6"/>
  <c r="P23" i="6"/>
  <c r="G23" i="6"/>
  <c r="R24" i="6"/>
  <c r="S24" i="6"/>
  <c r="T24" i="6"/>
  <c r="U24" i="6"/>
  <c r="V24" i="6"/>
  <c r="W24" i="6"/>
  <c r="L24" i="6"/>
  <c r="M24" i="6"/>
  <c r="N24" i="6"/>
  <c r="O24" i="6"/>
  <c r="P24" i="6"/>
  <c r="G24" i="6"/>
  <c r="L25" i="6"/>
  <c r="M25" i="6"/>
  <c r="N25" i="6"/>
  <c r="O25" i="6"/>
  <c r="R25" i="6"/>
  <c r="S25" i="6"/>
  <c r="T25" i="6"/>
  <c r="P25" i="6"/>
  <c r="G25" i="6"/>
  <c r="L26" i="6"/>
  <c r="M26" i="6"/>
  <c r="N26" i="6"/>
  <c r="O26" i="6"/>
  <c r="P26" i="6"/>
  <c r="G26" i="6"/>
  <c r="G27" i="6"/>
  <c r="R28" i="6"/>
  <c r="S28" i="6"/>
  <c r="T28" i="6"/>
  <c r="U28" i="6"/>
  <c r="V28" i="6"/>
  <c r="W28" i="6"/>
  <c r="L28" i="6"/>
  <c r="M28" i="6"/>
  <c r="N28" i="6"/>
  <c r="O28" i="6"/>
  <c r="P28" i="6"/>
  <c r="G28" i="6"/>
  <c r="R29" i="6"/>
  <c r="S29" i="6"/>
  <c r="T29" i="6"/>
  <c r="U29" i="6"/>
  <c r="V29" i="6"/>
  <c r="W29" i="6"/>
  <c r="L29" i="6"/>
  <c r="M29" i="6"/>
  <c r="N29" i="6"/>
  <c r="O29" i="6"/>
  <c r="P29" i="6"/>
  <c r="G29" i="6"/>
  <c r="R30" i="6"/>
  <c r="S30" i="6"/>
  <c r="T30" i="6"/>
  <c r="U30" i="6"/>
  <c r="V30" i="6"/>
  <c r="W30" i="6"/>
  <c r="L30" i="6"/>
  <c r="M30" i="6"/>
  <c r="N30" i="6"/>
  <c r="O30" i="6"/>
  <c r="P30" i="6"/>
  <c r="G30" i="6"/>
  <c r="R31" i="6"/>
  <c r="S31" i="6"/>
  <c r="T31" i="6"/>
  <c r="U31" i="6"/>
  <c r="V31" i="6"/>
  <c r="W31" i="6"/>
  <c r="L31" i="6"/>
  <c r="M31" i="6"/>
  <c r="N31" i="6"/>
  <c r="O31" i="6"/>
  <c r="P31" i="6"/>
  <c r="G31" i="6"/>
  <c r="R32" i="6"/>
  <c r="S32" i="6"/>
  <c r="T32" i="6"/>
  <c r="U32" i="6"/>
  <c r="V32" i="6"/>
  <c r="W32" i="6"/>
  <c r="L32" i="6"/>
  <c r="M32" i="6"/>
  <c r="N32" i="6"/>
  <c r="O32" i="6"/>
  <c r="P32" i="6"/>
  <c r="G32" i="6"/>
  <c r="L33" i="6"/>
  <c r="M33" i="6"/>
  <c r="N33" i="6"/>
  <c r="O33" i="6"/>
  <c r="R33" i="6"/>
  <c r="S33" i="6"/>
  <c r="T33" i="6"/>
  <c r="P33" i="6"/>
  <c r="G33" i="6"/>
  <c r="L34" i="6"/>
  <c r="M34" i="6"/>
  <c r="N34" i="6"/>
  <c r="O34" i="6"/>
  <c r="P34" i="6"/>
  <c r="G34" i="6"/>
  <c r="G35" i="6"/>
  <c r="R36" i="6"/>
  <c r="S36" i="6"/>
  <c r="T36" i="6"/>
  <c r="U36" i="6"/>
  <c r="V36" i="6"/>
  <c r="W36" i="6"/>
  <c r="L36" i="6"/>
  <c r="M36" i="6"/>
  <c r="N36" i="6"/>
  <c r="O36" i="6"/>
  <c r="P36" i="6"/>
  <c r="G36" i="6"/>
  <c r="R37" i="6"/>
  <c r="S37" i="6"/>
  <c r="T37" i="6"/>
  <c r="U37" i="6"/>
  <c r="V37" i="6"/>
  <c r="W37" i="6"/>
  <c r="L37" i="6"/>
  <c r="M37" i="6"/>
  <c r="N37" i="6"/>
  <c r="O37" i="6"/>
  <c r="P37" i="6"/>
  <c r="G37" i="6"/>
  <c r="R38" i="6"/>
  <c r="S38" i="6"/>
  <c r="T38" i="6"/>
  <c r="U38" i="6"/>
  <c r="V38" i="6"/>
  <c r="W38" i="6"/>
  <c r="L38" i="6"/>
  <c r="M38" i="6"/>
  <c r="N38" i="6"/>
  <c r="O38" i="6"/>
  <c r="P38" i="6"/>
  <c r="G38" i="6"/>
  <c r="R39" i="6"/>
  <c r="S39" i="6"/>
  <c r="T39" i="6"/>
  <c r="U39" i="6"/>
  <c r="V39" i="6"/>
  <c r="W39" i="6"/>
  <c r="L39" i="6"/>
  <c r="M39" i="6"/>
  <c r="N39" i="6"/>
  <c r="O39" i="6"/>
  <c r="P39" i="6"/>
  <c r="G39" i="6"/>
  <c r="L40" i="6"/>
  <c r="M40" i="6"/>
  <c r="N40" i="6"/>
  <c r="O40" i="6"/>
  <c r="R40" i="6"/>
  <c r="S40" i="6"/>
  <c r="T40" i="6"/>
  <c r="U40" i="6"/>
  <c r="V40" i="6"/>
  <c r="W40" i="6"/>
  <c r="P40" i="6"/>
  <c r="G40" i="6"/>
  <c r="L41" i="6"/>
  <c r="M41" i="6"/>
  <c r="N41" i="6"/>
  <c r="O41" i="6"/>
  <c r="R41" i="6"/>
  <c r="S41" i="6"/>
  <c r="T41" i="6"/>
  <c r="P41" i="6"/>
  <c r="G41" i="6"/>
  <c r="L42" i="6"/>
  <c r="M42" i="6"/>
  <c r="N42" i="6"/>
  <c r="O42" i="6"/>
  <c r="P42" i="6"/>
  <c r="G42" i="6"/>
  <c r="G43" i="6"/>
  <c r="G46" i="6"/>
  <c r="K45" i="6"/>
  <c r="J45" i="6"/>
  <c r="I44" i="6"/>
  <c r="I45" i="6"/>
  <c r="H44" i="6"/>
  <c r="H45" i="6"/>
  <c r="R44" i="6"/>
  <c r="S44" i="6"/>
  <c r="T44" i="6"/>
  <c r="U44" i="6"/>
  <c r="V44" i="6"/>
  <c r="W44" i="6"/>
  <c r="L44" i="6"/>
  <c r="M44" i="6"/>
  <c r="N44" i="6"/>
  <c r="O44" i="6"/>
  <c r="P44" i="6"/>
  <c r="G44" i="6"/>
  <c r="G45" i="6"/>
  <c r="F45" i="6"/>
  <c r="X44" i="6"/>
  <c r="X42" i="6"/>
  <c r="W42" i="6"/>
  <c r="V42" i="6"/>
  <c r="U42" i="6"/>
  <c r="T42" i="6"/>
  <c r="S42" i="6"/>
  <c r="R42" i="6"/>
  <c r="X41" i="6"/>
  <c r="W41" i="6"/>
  <c r="V41" i="6"/>
  <c r="U41" i="6"/>
  <c r="X40" i="6"/>
  <c r="X39" i="6"/>
  <c r="X38" i="6"/>
  <c r="X37" i="6"/>
  <c r="X36" i="6"/>
  <c r="X34" i="6"/>
  <c r="W34" i="6"/>
  <c r="V34" i="6"/>
  <c r="U34" i="6"/>
  <c r="T34" i="6"/>
  <c r="S34" i="6"/>
  <c r="R34" i="6"/>
  <c r="X33" i="6"/>
  <c r="W33" i="6"/>
  <c r="V33" i="6"/>
  <c r="U33" i="6"/>
  <c r="X32" i="6"/>
  <c r="X31" i="6"/>
  <c r="X30" i="6"/>
  <c r="X29" i="6"/>
  <c r="X28" i="6"/>
  <c r="X26" i="6"/>
  <c r="W26" i="6"/>
  <c r="V26" i="6"/>
  <c r="U26" i="6"/>
  <c r="T26" i="6"/>
  <c r="S26" i="6"/>
  <c r="R26" i="6"/>
  <c r="X25" i="6"/>
  <c r="W25" i="6"/>
  <c r="V25" i="6"/>
  <c r="U25" i="6"/>
  <c r="X24" i="6"/>
  <c r="X23" i="6"/>
  <c r="X22" i="6"/>
  <c r="X21" i="6"/>
  <c r="X20" i="6"/>
  <c r="X18" i="6"/>
  <c r="W18" i="6"/>
  <c r="V18" i="6"/>
  <c r="U18" i="6"/>
  <c r="T18" i="6"/>
  <c r="S18" i="6"/>
  <c r="R18" i="6"/>
  <c r="X17" i="6"/>
  <c r="W17" i="6"/>
  <c r="V17" i="6"/>
  <c r="U17" i="6"/>
  <c r="X16" i="6"/>
  <c r="X15" i="6"/>
  <c r="X14" i="6"/>
  <c r="X13" i="6"/>
  <c r="X12" i="6"/>
  <c r="X10" i="6"/>
  <c r="W10" i="6"/>
  <c r="V10" i="6"/>
  <c r="U10" i="6"/>
  <c r="T10" i="6"/>
  <c r="S10" i="6"/>
  <c r="R10" i="6"/>
  <c r="X9" i="6"/>
  <c r="W9" i="6"/>
  <c r="V9" i="6"/>
  <c r="U9" i="6"/>
  <c r="X8" i="6"/>
  <c r="A1" i="6"/>
  <c r="W45" i="5"/>
  <c r="V45" i="5"/>
  <c r="U45" i="5"/>
  <c r="T45" i="5"/>
  <c r="S45" i="5"/>
  <c r="R45" i="5"/>
  <c r="Q45" i="5"/>
  <c r="P45" i="5"/>
  <c r="O45" i="5"/>
  <c r="N45" i="5"/>
  <c r="M45" i="5"/>
  <c r="L45" i="5"/>
  <c r="H45" i="5"/>
  <c r="G45" i="5"/>
  <c r="F45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3" i="5"/>
  <c r="I44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3" i="5"/>
  <c r="H44" i="5"/>
  <c r="R8" i="5"/>
  <c r="S8" i="5"/>
  <c r="T8" i="5"/>
  <c r="U8" i="5"/>
  <c r="V8" i="5"/>
  <c r="W8" i="5"/>
  <c r="L8" i="5"/>
  <c r="M8" i="5"/>
  <c r="N8" i="5"/>
  <c r="O8" i="5"/>
  <c r="P8" i="5"/>
  <c r="G8" i="5"/>
  <c r="R9" i="5"/>
  <c r="S9" i="5"/>
  <c r="T9" i="5"/>
  <c r="U9" i="5"/>
  <c r="V9" i="5"/>
  <c r="W9" i="5"/>
  <c r="L9" i="5"/>
  <c r="M9" i="5"/>
  <c r="N9" i="5"/>
  <c r="O9" i="5"/>
  <c r="P9" i="5"/>
  <c r="G9" i="5"/>
  <c r="R10" i="5"/>
  <c r="S10" i="5"/>
  <c r="T10" i="5"/>
  <c r="U10" i="5"/>
  <c r="V10" i="5"/>
  <c r="W10" i="5"/>
  <c r="L10" i="5"/>
  <c r="M10" i="5"/>
  <c r="N10" i="5"/>
  <c r="O10" i="5"/>
  <c r="P10" i="5"/>
  <c r="G10" i="5"/>
  <c r="L11" i="5"/>
  <c r="M11" i="5"/>
  <c r="N11" i="5"/>
  <c r="O11" i="5"/>
  <c r="R11" i="5"/>
  <c r="S11" i="5"/>
  <c r="T11" i="5"/>
  <c r="P11" i="5"/>
  <c r="G11" i="5"/>
  <c r="L12" i="5"/>
  <c r="M12" i="5"/>
  <c r="N12" i="5"/>
  <c r="O12" i="5"/>
  <c r="P12" i="5"/>
  <c r="G12" i="5"/>
  <c r="G13" i="5"/>
  <c r="R14" i="5"/>
  <c r="S14" i="5"/>
  <c r="T14" i="5"/>
  <c r="U14" i="5"/>
  <c r="V14" i="5"/>
  <c r="W14" i="5"/>
  <c r="L14" i="5"/>
  <c r="M14" i="5"/>
  <c r="N14" i="5"/>
  <c r="O14" i="5"/>
  <c r="P14" i="5"/>
  <c r="G14" i="5"/>
  <c r="R15" i="5"/>
  <c r="S15" i="5"/>
  <c r="T15" i="5"/>
  <c r="U15" i="5"/>
  <c r="V15" i="5"/>
  <c r="W15" i="5"/>
  <c r="L15" i="5"/>
  <c r="M15" i="5"/>
  <c r="N15" i="5"/>
  <c r="O15" i="5"/>
  <c r="P15" i="5"/>
  <c r="G15" i="5"/>
  <c r="R16" i="5"/>
  <c r="S16" i="5"/>
  <c r="T16" i="5"/>
  <c r="U16" i="5"/>
  <c r="V16" i="5"/>
  <c r="W16" i="5"/>
  <c r="L16" i="5"/>
  <c r="M16" i="5"/>
  <c r="N16" i="5"/>
  <c r="O16" i="5"/>
  <c r="P16" i="5"/>
  <c r="G16" i="5"/>
  <c r="R17" i="5"/>
  <c r="S17" i="5"/>
  <c r="T17" i="5"/>
  <c r="U17" i="5"/>
  <c r="V17" i="5"/>
  <c r="W17" i="5"/>
  <c r="L17" i="5"/>
  <c r="M17" i="5"/>
  <c r="N17" i="5"/>
  <c r="O17" i="5"/>
  <c r="P17" i="5"/>
  <c r="G17" i="5"/>
  <c r="R18" i="5"/>
  <c r="S18" i="5"/>
  <c r="T18" i="5"/>
  <c r="U18" i="5"/>
  <c r="V18" i="5"/>
  <c r="W18" i="5"/>
  <c r="L18" i="5"/>
  <c r="M18" i="5"/>
  <c r="N18" i="5"/>
  <c r="O18" i="5"/>
  <c r="P18" i="5"/>
  <c r="G18" i="5"/>
  <c r="L19" i="5"/>
  <c r="M19" i="5"/>
  <c r="N19" i="5"/>
  <c r="O19" i="5"/>
  <c r="R19" i="5"/>
  <c r="S19" i="5"/>
  <c r="T19" i="5"/>
  <c r="P19" i="5"/>
  <c r="G19" i="5"/>
  <c r="L20" i="5"/>
  <c r="M20" i="5"/>
  <c r="N20" i="5"/>
  <c r="O20" i="5"/>
  <c r="P20" i="5"/>
  <c r="G20" i="5"/>
  <c r="G21" i="5"/>
  <c r="R22" i="5"/>
  <c r="S22" i="5"/>
  <c r="T22" i="5"/>
  <c r="U22" i="5"/>
  <c r="V22" i="5"/>
  <c r="W22" i="5"/>
  <c r="L22" i="5"/>
  <c r="M22" i="5"/>
  <c r="N22" i="5"/>
  <c r="O22" i="5"/>
  <c r="P22" i="5"/>
  <c r="G22" i="5"/>
  <c r="R23" i="5"/>
  <c r="S23" i="5"/>
  <c r="T23" i="5"/>
  <c r="U23" i="5"/>
  <c r="V23" i="5"/>
  <c r="W23" i="5"/>
  <c r="L23" i="5"/>
  <c r="M23" i="5"/>
  <c r="N23" i="5"/>
  <c r="O23" i="5"/>
  <c r="P23" i="5"/>
  <c r="G23" i="5"/>
  <c r="R24" i="5"/>
  <c r="S24" i="5"/>
  <c r="T24" i="5"/>
  <c r="U24" i="5"/>
  <c r="V24" i="5"/>
  <c r="W24" i="5"/>
  <c r="L24" i="5"/>
  <c r="M24" i="5"/>
  <c r="N24" i="5"/>
  <c r="O24" i="5"/>
  <c r="P24" i="5"/>
  <c r="G24" i="5"/>
  <c r="R25" i="5"/>
  <c r="S25" i="5"/>
  <c r="T25" i="5"/>
  <c r="U25" i="5"/>
  <c r="V25" i="5"/>
  <c r="W25" i="5"/>
  <c r="L25" i="5"/>
  <c r="M25" i="5"/>
  <c r="N25" i="5"/>
  <c r="O25" i="5"/>
  <c r="P25" i="5"/>
  <c r="G25" i="5"/>
  <c r="R26" i="5"/>
  <c r="S26" i="5"/>
  <c r="T26" i="5"/>
  <c r="U26" i="5"/>
  <c r="V26" i="5"/>
  <c r="W26" i="5"/>
  <c r="L26" i="5"/>
  <c r="M26" i="5"/>
  <c r="N26" i="5"/>
  <c r="O26" i="5"/>
  <c r="P26" i="5"/>
  <c r="G26" i="5"/>
  <c r="L27" i="5"/>
  <c r="M27" i="5"/>
  <c r="N27" i="5"/>
  <c r="O27" i="5"/>
  <c r="R27" i="5"/>
  <c r="S27" i="5"/>
  <c r="T27" i="5"/>
  <c r="P27" i="5"/>
  <c r="G27" i="5"/>
  <c r="L28" i="5"/>
  <c r="M28" i="5"/>
  <c r="N28" i="5"/>
  <c r="O28" i="5"/>
  <c r="P28" i="5"/>
  <c r="G28" i="5"/>
  <c r="G29" i="5"/>
  <c r="R30" i="5"/>
  <c r="S30" i="5"/>
  <c r="T30" i="5"/>
  <c r="U30" i="5"/>
  <c r="V30" i="5"/>
  <c r="W30" i="5"/>
  <c r="L30" i="5"/>
  <c r="M30" i="5"/>
  <c r="N30" i="5"/>
  <c r="O30" i="5"/>
  <c r="P30" i="5"/>
  <c r="G30" i="5"/>
  <c r="R31" i="5"/>
  <c r="S31" i="5"/>
  <c r="T31" i="5"/>
  <c r="U31" i="5"/>
  <c r="V31" i="5"/>
  <c r="W31" i="5"/>
  <c r="L31" i="5"/>
  <c r="M31" i="5"/>
  <c r="N31" i="5"/>
  <c r="O31" i="5"/>
  <c r="P31" i="5"/>
  <c r="G31" i="5"/>
  <c r="R32" i="5"/>
  <c r="S32" i="5"/>
  <c r="T32" i="5"/>
  <c r="U32" i="5"/>
  <c r="V32" i="5"/>
  <c r="W32" i="5"/>
  <c r="L32" i="5"/>
  <c r="M32" i="5"/>
  <c r="N32" i="5"/>
  <c r="O32" i="5"/>
  <c r="P32" i="5"/>
  <c r="G32" i="5"/>
  <c r="R33" i="5"/>
  <c r="S33" i="5"/>
  <c r="T33" i="5"/>
  <c r="U33" i="5"/>
  <c r="V33" i="5"/>
  <c r="W33" i="5"/>
  <c r="L33" i="5"/>
  <c r="M33" i="5"/>
  <c r="N33" i="5"/>
  <c r="O33" i="5"/>
  <c r="P33" i="5"/>
  <c r="G33" i="5"/>
  <c r="R34" i="5"/>
  <c r="S34" i="5"/>
  <c r="T34" i="5"/>
  <c r="U34" i="5"/>
  <c r="V34" i="5"/>
  <c r="W34" i="5"/>
  <c r="L34" i="5"/>
  <c r="M34" i="5"/>
  <c r="N34" i="5"/>
  <c r="O34" i="5"/>
  <c r="P34" i="5"/>
  <c r="G34" i="5"/>
  <c r="L35" i="5"/>
  <c r="M35" i="5"/>
  <c r="N35" i="5"/>
  <c r="O35" i="5"/>
  <c r="R35" i="5"/>
  <c r="S35" i="5"/>
  <c r="T35" i="5"/>
  <c r="P35" i="5"/>
  <c r="G35" i="5"/>
  <c r="L36" i="5"/>
  <c r="M36" i="5"/>
  <c r="N36" i="5"/>
  <c r="O36" i="5"/>
  <c r="P36" i="5"/>
  <c r="G36" i="5"/>
  <c r="G37" i="5"/>
  <c r="R38" i="5"/>
  <c r="S38" i="5"/>
  <c r="T38" i="5"/>
  <c r="U38" i="5"/>
  <c r="V38" i="5"/>
  <c r="W38" i="5"/>
  <c r="L38" i="5"/>
  <c r="M38" i="5"/>
  <c r="N38" i="5"/>
  <c r="O38" i="5"/>
  <c r="P38" i="5"/>
  <c r="G38" i="5"/>
  <c r="R39" i="5"/>
  <c r="S39" i="5"/>
  <c r="T39" i="5"/>
  <c r="U39" i="5"/>
  <c r="V39" i="5"/>
  <c r="W39" i="5"/>
  <c r="L39" i="5"/>
  <c r="M39" i="5"/>
  <c r="N39" i="5"/>
  <c r="O39" i="5"/>
  <c r="P39" i="5"/>
  <c r="G39" i="5"/>
  <c r="R40" i="5"/>
  <c r="S40" i="5"/>
  <c r="T40" i="5"/>
  <c r="U40" i="5"/>
  <c r="V40" i="5"/>
  <c r="W40" i="5"/>
  <c r="L40" i="5"/>
  <c r="M40" i="5"/>
  <c r="N40" i="5"/>
  <c r="O40" i="5"/>
  <c r="P40" i="5"/>
  <c r="G40" i="5"/>
  <c r="R41" i="5"/>
  <c r="S41" i="5"/>
  <c r="T41" i="5"/>
  <c r="U41" i="5"/>
  <c r="V41" i="5"/>
  <c r="W41" i="5"/>
  <c r="L41" i="5"/>
  <c r="M41" i="5"/>
  <c r="N41" i="5"/>
  <c r="O41" i="5"/>
  <c r="P41" i="5"/>
  <c r="G41" i="5"/>
  <c r="G43" i="5"/>
  <c r="G44" i="5"/>
  <c r="X42" i="5"/>
  <c r="W42" i="5"/>
  <c r="V42" i="5"/>
  <c r="U42" i="5"/>
  <c r="T42" i="5"/>
  <c r="S42" i="5"/>
  <c r="R42" i="5"/>
  <c r="P42" i="5"/>
  <c r="O42" i="5"/>
  <c r="N42" i="5"/>
  <c r="M42" i="5"/>
  <c r="L42" i="5"/>
  <c r="I42" i="5"/>
  <c r="H42" i="5"/>
  <c r="G42" i="5"/>
  <c r="X41" i="5"/>
  <c r="X40" i="5"/>
  <c r="X39" i="5"/>
  <c r="X38" i="5"/>
  <c r="X36" i="5"/>
  <c r="W36" i="5"/>
  <c r="V36" i="5"/>
  <c r="U36" i="5"/>
  <c r="T36" i="5"/>
  <c r="S36" i="5"/>
  <c r="R36" i="5"/>
  <c r="X35" i="5"/>
  <c r="W35" i="5"/>
  <c r="V35" i="5"/>
  <c r="U35" i="5"/>
  <c r="X34" i="5"/>
  <c r="X33" i="5"/>
  <c r="X32" i="5"/>
  <c r="X31" i="5"/>
  <c r="X30" i="5"/>
  <c r="X28" i="5"/>
  <c r="W28" i="5"/>
  <c r="V28" i="5"/>
  <c r="U28" i="5"/>
  <c r="T28" i="5"/>
  <c r="S28" i="5"/>
  <c r="R28" i="5"/>
  <c r="X27" i="5"/>
  <c r="W27" i="5"/>
  <c r="V27" i="5"/>
  <c r="U27" i="5"/>
  <c r="X26" i="5"/>
  <c r="X25" i="5"/>
  <c r="X24" i="5"/>
  <c r="X23" i="5"/>
  <c r="X22" i="5"/>
  <c r="X20" i="5"/>
  <c r="W20" i="5"/>
  <c r="V20" i="5"/>
  <c r="U20" i="5"/>
  <c r="T20" i="5"/>
  <c r="S20" i="5"/>
  <c r="R20" i="5"/>
  <c r="X19" i="5"/>
  <c r="W19" i="5"/>
  <c r="V19" i="5"/>
  <c r="U19" i="5"/>
  <c r="X18" i="5"/>
  <c r="X17" i="5"/>
  <c r="X16" i="5"/>
  <c r="X15" i="5"/>
  <c r="X14" i="5"/>
  <c r="X12" i="5"/>
  <c r="W12" i="5"/>
  <c r="V12" i="5"/>
  <c r="U12" i="5"/>
  <c r="T12" i="5"/>
  <c r="S12" i="5"/>
  <c r="R12" i="5"/>
  <c r="X11" i="5"/>
  <c r="W11" i="5"/>
  <c r="V11" i="5"/>
  <c r="U11" i="5"/>
  <c r="X10" i="5"/>
  <c r="X9" i="5"/>
  <c r="X8" i="5"/>
  <c r="A1" i="5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5" i="4"/>
  <c r="I46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5" i="4"/>
  <c r="H46" i="4"/>
  <c r="L8" i="4"/>
  <c r="M8" i="4"/>
  <c r="N8" i="4"/>
  <c r="O8" i="4"/>
  <c r="P8" i="4"/>
  <c r="G8" i="4"/>
  <c r="G9" i="4"/>
  <c r="R10" i="4"/>
  <c r="S10" i="4"/>
  <c r="T10" i="4"/>
  <c r="U10" i="4"/>
  <c r="V10" i="4"/>
  <c r="W10" i="4"/>
  <c r="L10" i="4"/>
  <c r="M10" i="4"/>
  <c r="N10" i="4"/>
  <c r="O10" i="4"/>
  <c r="P10" i="4"/>
  <c r="G10" i="4"/>
  <c r="R11" i="4"/>
  <c r="S11" i="4"/>
  <c r="T11" i="4"/>
  <c r="U11" i="4"/>
  <c r="V11" i="4"/>
  <c r="W11" i="4"/>
  <c r="L11" i="4"/>
  <c r="M11" i="4"/>
  <c r="N11" i="4"/>
  <c r="O11" i="4"/>
  <c r="P11" i="4"/>
  <c r="G11" i="4"/>
  <c r="R12" i="4"/>
  <c r="S12" i="4"/>
  <c r="T12" i="4"/>
  <c r="U12" i="4"/>
  <c r="V12" i="4"/>
  <c r="W12" i="4"/>
  <c r="L12" i="4"/>
  <c r="M12" i="4"/>
  <c r="N12" i="4"/>
  <c r="O12" i="4"/>
  <c r="P12" i="4"/>
  <c r="G12" i="4"/>
  <c r="R13" i="4"/>
  <c r="S13" i="4"/>
  <c r="T13" i="4"/>
  <c r="U13" i="4"/>
  <c r="V13" i="4"/>
  <c r="W13" i="4"/>
  <c r="L13" i="4"/>
  <c r="M13" i="4"/>
  <c r="N13" i="4"/>
  <c r="O13" i="4"/>
  <c r="P13" i="4"/>
  <c r="G13" i="4"/>
  <c r="R14" i="4"/>
  <c r="S14" i="4"/>
  <c r="T14" i="4"/>
  <c r="U14" i="4"/>
  <c r="V14" i="4"/>
  <c r="W14" i="4"/>
  <c r="L14" i="4"/>
  <c r="M14" i="4"/>
  <c r="N14" i="4"/>
  <c r="O14" i="4"/>
  <c r="P14" i="4"/>
  <c r="G14" i="4"/>
  <c r="L15" i="4"/>
  <c r="M15" i="4"/>
  <c r="N15" i="4"/>
  <c r="O15" i="4"/>
  <c r="R15" i="4"/>
  <c r="S15" i="4"/>
  <c r="T15" i="4"/>
  <c r="P15" i="4"/>
  <c r="G15" i="4"/>
  <c r="L16" i="4"/>
  <c r="M16" i="4"/>
  <c r="N16" i="4"/>
  <c r="O16" i="4"/>
  <c r="P16" i="4"/>
  <c r="G16" i="4"/>
  <c r="G17" i="4"/>
  <c r="R18" i="4"/>
  <c r="S18" i="4"/>
  <c r="T18" i="4"/>
  <c r="U18" i="4"/>
  <c r="V18" i="4"/>
  <c r="W18" i="4"/>
  <c r="L18" i="4"/>
  <c r="M18" i="4"/>
  <c r="N18" i="4"/>
  <c r="O18" i="4"/>
  <c r="P18" i="4"/>
  <c r="G18" i="4"/>
  <c r="R19" i="4"/>
  <c r="S19" i="4"/>
  <c r="T19" i="4"/>
  <c r="U19" i="4"/>
  <c r="V19" i="4"/>
  <c r="W19" i="4"/>
  <c r="L19" i="4"/>
  <c r="M19" i="4"/>
  <c r="N19" i="4"/>
  <c r="O19" i="4"/>
  <c r="P19" i="4"/>
  <c r="G19" i="4"/>
  <c r="R20" i="4"/>
  <c r="S20" i="4"/>
  <c r="T20" i="4"/>
  <c r="U20" i="4"/>
  <c r="V20" i="4"/>
  <c r="W20" i="4"/>
  <c r="L20" i="4"/>
  <c r="M20" i="4"/>
  <c r="N20" i="4"/>
  <c r="O20" i="4"/>
  <c r="P20" i="4"/>
  <c r="G20" i="4"/>
  <c r="R21" i="4"/>
  <c r="S21" i="4"/>
  <c r="T21" i="4"/>
  <c r="U21" i="4"/>
  <c r="V21" i="4"/>
  <c r="W21" i="4"/>
  <c r="L21" i="4"/>
  <c r="M21" i="4"/>
  <c r="N21" i="4"/>
  <c r="O21" i="4"/>
  <c r="P21" i="4"/>
  <c r="G21" i="4"/>
  <c r="R22" i="4"/>
  <c r="S22" i="4"/>
  <c r="T22" i="4"/>
  <c r="U22" i="4"/>
  <c r="V22" i="4"/>
  <c r="W22" i="4"/>
  <c r="L22" i="4"/>
  <c r="M22" i="4"/>
  <c r="N22" i="4"/>
  <c r="O22" i="4"/>
  <c r="P22" i="4"/>
  <c r="G22" i="4"/>
  <c r="L23" i="4"/>
  <c r="M23" i="4"/>
  <c r="N23" i="4"/>
  <c r="O23" i="4"/>
  <c r="R23" i="4"/>
  <c r="S23" i="4"/>
  <c r="T23" i="4"/>
  <c r="P23" i="4"/>
  <c r="G23" i="4"/>
  <c r="L24" i="4"/>
  <c r="M24" i="4"/>
  <c r="N24" i="4"/>
  <c r="O24" i="4"/>
  <c r="P24" i="4"/>
  <c r="G24" i="4"/>
  <c r="G25" i="4"/>
  <c r="R26" i="4"/>
  <c r="S26" i="4"/>
  <c r="T26" i="4"/>
  <c r="U26" i="4"/>
  <c r="V26" i="4"/>
  <c r="W26" i="4"/>
  <c r="L26" i="4"/>
  <c r="M26" i="4"/>
  <c r="N26" i="4"/>
  <c r="O26" i="4"/>
  <c r="P26" i="4"/>
  <c r="G26" i="4"/>
  <c r="R27" i="4"/>
  <c r="S27" i="4"/>
  <c r="T27" i="4"/>
  <c r="U27" i="4"/>
  <c r="V27" i="4"/>
  <c r="W27" i="4"/>
  <c r="L27" i="4"/>
  <c r="M27" i="4"/>
  <c r="N27" i="4"/>
  <c r="O27" i="4"/>
  <c r="P27" i="4"/>
  <c r="G27" i="4"/>
  <c r="R28" i="4"/>
  <c r="S28" i="4"/>
  <c r="T28" i="4"/>
  <c r="U28" i="4"/>
  <c r="V28" i="4"/>
  <c r="W28" i="4"/>
  <c r="L28" i="4"/>
  <c r="M28" i="4"/>
  <c r="N28" i="4"/>
  <c r="O28" i="4"/>
  <c r="P28" i="4"/>
  <c r="G28" i="4"/>
  <c r="R29" i="4"/>
  <c r="S29" i="4"/>
  <c r="T29" i="4"/>
  <c r="U29" i="4"/>
  <c r="V29" i="4"/>
  <c r="W29" i="4"/>
  <c r="L29" i="4"/>
  <c r="M29" i="4"/>
  <c r="N29" i="4"/>
  <c r="O29" i="4"/>
  <c r="P29" i="4"/>
  <c r="G29" i="4"/>
  <c r="R30" i="4"/>
  <c r="S30" i="4"/>
  <c r="T30" i="4"/>
  <c r="U30" i="4"/>
  <c r="V30" i="4"/>
  <c r="W30" i="4"/>
  <c r="L30" i="4"/>
  <c r="M30" i="4"/>
  <c r="N30" i="4"/>
  <c r="O30" i="4"/>
  <c r="P30" i="4"/>
  <c r="G30" i="4"/>
  <c r="L31" i="4"/>
  <c r="M31" i="4"/>
  <c r="N31" i="4"/>
  <c r="O31" i="4"/>
  <c r="R31" i="4"/>
  <c r="S31" i="4"/>
  <c r="T31" i="4"/>
  <c r="P31" i="4"/>
  <c r="G31" i="4"/>
  <c r="L32" i="4"/>
  <c r="M32" i="4"/>
  <c r="N32" i="4"/>
  <c r="O32" i="4"/>
  <c r="P32" i="4"/>
  <c r="G32" i="4"/>
  <c r="G33" i="4"/>
  <c r="R34" i="4"/>
  <c r="S34" i="4"/>
  <c r="T34" i="4"/>
  <c r="U34" i="4"/>
  <c r="V34" i="4"/>
  <c r="W34" i="4"/>
  <c r="L34" i="4"/>
  <c r="M34" i="4"/>
  <c r="N34" i="4"/>
  <c r="O34" i="4"/>
  <c r="P34" i="4"/>
  <c r="G34" i="4"/>
  <c r="R35" i="4"/>
  <c r="S35" i="4"/>
  <c r="T35" i="4"/>
  <c r="U35" i="4"/>
  <c r="V35" i="4"/>
  <c r="W35" i="4"/>
  <c r="L35" i="4"/>
  <c r="M35" i="4"/>
  <c r="N35" i="4"/>
  <c r="O35" i="4"/>
  <c r="P35" i="4"/>
  <c r="G35" i="4"/>
  <c r="R36" i="4"/>
  <c r="S36" i="4"/>
  <c r="T36" i="4"/>
  <c r="U36" i="4"/>
  <c r="V36" i="4"/>
  <c r="W36" i="4"/>
  <c r="L36" i="4"/>
  <c r="M36" i="4"/>
  <c r="N36" i="4"/>
  <c r="O36" i="4"/>
  <c r="P36" i="4"/>
  <c r="G36" i="4"/>
  <c r="R37" i="4"/>
  <c r="S37" i="4"/>
  <c r="T37" i="4"/>
  <c r="U37" i="4"/>
  <c r="V37" i="4"/>
  <c r="W37" i="4"/>
  <c r="L37" i="4"/>
  <c r="M37" i="4"/>
  <c r="N37" i="4"/>
  <c r="O37" i="4"/>
  <c r="P37" i="4"/>
  <c r="G37" i="4"/>
  <c r="R38" i="4"/>
  <c r="S38" i="4"/>
  <c r="T38" i="4"/>
  <c r="U38" i="4"/>
  <c r="V38" i="4"/>
  <c r="W38" i="4"/>
  <c r="L38" i="4"/>
  <c r="M38" i="4"/>
  <c r="N38" i="4"/>
  <c r="O38" i="4"/>
  <c r="P38" i="4"/>
  <c r="G38" i="4"/>
  <c r="L39" i="4"/>
  <c r="M39" i="4"/>
  <c r="N39" i="4"/>
  <c r="O39" i="4"/>
  <c r="R39" i="4"/>
  <c r="S39" i="4"/>
  <c r="T39" i="4"/>
  <c r="P39" i="4"/>
  <c r="G39" i="4"/>
  <c r="L40" i="4"/>
  <c r="M40" i="4"/>
  <c r="N40" i="4"/>
  <c r="O40" i="4"/>
  <c r="P40" i="4"/>
  <c r="G40" i="4"/>
  <c r="G41" i="4"/>
  <c r="R42" i="4"/>
  <c r="S42" i="4"/>
  <c r="T42" i="4"/>
  <c r="U42" i="4"/>
  <c r="V42" i="4"/>
  <c r="W42" i="4"/>
  <c r="L42" i="4"/>
  <c r="M42" i="4"/>
  <c r="N42" i="4"/>
  <c r="O42" i="4"/>
  <c r="P42" i="4"/>
  <c r="G42" i="4"/>
  <c r="R43" i="4"/>
  <c r="S43" i="4"/>
  <c r="T43" i="4"/>
  <c r="U43" i="4"/>
  <c r="V43" i="4"/>
  <c r="W43" i="4"/>
  <c r="L43" i="4"/>
  <c r="M43" i="4"/>
  <c r="N43" i="4"/>
  <c r="O43" i="4"/>
  <c r="P43" i="4"/>
  <c r="G43" i="4"/>
  <c r="G45" i="4"/>
  <c r="G46" i="4"/>
  <c r="X44" i="4"/>
  <c r="W44" i="4"/>
  <c r="V44" i="4"/>
  <c r="U44" i="4"/>
  <c r="T44" i="4"/>
  <c r="S44" i="4"/>
  <c r="R44" i="4"/>
  <c r="P44" i="4"/>
  <c r="O44" i="4"/>
  <c r="N44" i="4"/>
  <c r="M44" i="4"/>
  <c r="L44" i="4"/>
  <c r="I44" i="4"/>
  <c r="H44" i="4"/>
  <c r="G44" i="4"/>
  <c r="X43" i="4"/>
  <c r="X42" i="4"/>
  <c r="X40" i="4"/>
  <c r="W40" i="4"/>
  <c r="V40" i="4"/>
  <c r="U40" i="4"/>
  <c r="T40" i="4"/>
  <c r="S40" i="4"/>
  <c r="R40" i="4"/>
  <c r="X39" i="4"/>
  <c r="W39" i="4"/>
  <c r="V39" i="4"/>
  <c r="U39" i="4"/>
  <c r="X38" i="4"/>
  <c r="X37" i="4"/>
  <c r="X36" i="4"/>
  <c r="X35" i="4"/>
  <c r="X34" i="4"/>
  <c r="X32" i="4"/>
  <c r="W32" i="4"/>
  <c r="V32" i="4"/>
  <c r="U32" i="4"/>
  <c r="T32" i="4"/>
  <c r="S32" i="4"/>
  <c r="R32" i="4"/>
  <c r="X31" i="4"/>
  <c r="W31" i="4"/>
  <c r="V31" i="4"/>
  <c r="U31" i="4"/>
  <c r="X30" i="4"/>
  <c r="X29" i="4"/>
  <c r="X28" i="4"/>
  <c r="X27" i="4"/>
  <c r="X26" i="4"/>
  <c r="X24" i="4"/>
  <c r="W24" i="4"/>
  <c r="V24" i="4"/>
  <c r="U24" i="4"/>
  <c r="T24" i="4"/>
  <c r="S24" i="4"/>
  <c r="R24" i="4"/>
  <c r="X23" i="4"/>
  <c r="W23" i="4"/>
  <c r="V23" i="4"/>
  <c r="U23" i="4"/>
  <c r="X22" i="4"/>
  <c r="X21" i="4"/>
  <c r="X20" i="4"/>
  <c r="X19" i="4"/>
  <c r="X18" i="4"/>
  <c r="X16" i="4"/>
  <c r="W16" i="4"/>
  <c r="V16" i="4"/>
  <c r="U16" i="4"/>
  <c r="T16" i="4"/>
  <c r="S16" i="4"/>
  <c r="R16" i="4"/>
  <c r="X15" i="4"/>
  <c r="W15" i="4"/>
  <c r="V15" i="4"/>
  <c r="U15" i="4"/>
  <c r="X14" i="4"/>
  <c r="X13" i="4"/>
  <c r="X12" i="4"/>
  <c r="X11" i="4"/>
  <c r="X10" i="4"/>
  <c r="X8" i="4"/>
  <c r="W8" i="4"/>
  <c r="V8" i="4"/>
  <c r="U8" i="4"/>
  <c r="T8" i="4"/>
  <c r="S8" i="4"/>
  <c r="R8" i="4"/>
  <c r="A1" i="4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1" i="3"/>
  <c r="I42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1" i="3"/>
  <c r="H42" i="3"/>
  <c r="L8" i="3"/>
  <c r="M8" i="3"/>
  <c r="N8" i="3"/>
  <c r="O8" i="3"/>
  <c r="P8" i="3"/>
  <c r="G8" i="3"/>
  <c r="G9" i="3"/>
  <c r="R10" i="3"/>
  <c r="S10" i="3"/>
  <c r="T10" i="3"/>
  <c r="U10" i="3"/>
  <c r="V10" i="3"/>
  <c r="W10" i="3"/>
  <c r="L10" i="3"/>
  <c r="M10" i="3"/>
  <c r="N10" i="3"/>
  <c r="O10" i="3"/>
  <c r="P10" i="3"/>
  <c r="G10" i="3"/>
  <c r="R11" i="3"/>
  <c r="S11" i="3"/>
  <c r="T11" i="3"/>
  <c r="U11" i="3"/>
  <c r="V11" i="3"/>
  <c r="W11" i="3"/>
  <c r="L11" i="3"/>
  <c r="M11" i="3"/>
  <c r="N11" i="3"/>
  <c r="O11" i="3"/>
  <c r="P11" i="3"/>
  <c r="G11" i="3"/>
  <c r="R12" i="3"/>
  <c r="S12" i="3"/>
  <c r="T12" i="3"/>
  <c r="U12" i="3"/>
  <c r="V12" i="3"/>
  <c r="W12" i="3"/>
  <c r="L12" i="3"/>
  <c r="M12" i="3"/>
  <c r="N12" i="3"/>
  <c r="O12" i="3"/>
  <c r="P12" i="3"/>
  <c r="G12" i="3"/>
  <c r="R13" i="3"/>
  <c r="S13" i="3"/>
  <c r="T13" i="3"/>
  <c r="U13" i="3"/>
  <c r="V13" i="3"/>
  <c r="W13" i="3"/>
  <c r="L13" i="3"/>
  <c r="M13" i="3"/>
  <c r="N13" i="3"/>
  <c r="O13" i="3"/>
  <c r="P13" i="3"/>
  <c r="G13" i="3"/>
  <c r="R14" i="3"/>
  <c r="S14" i="3"/>
  <c r="T14" i="3"/>
  <c r="U14" i="3"/>
  <c r="V14" i="3"/>
  <c r="W14" i="3"/>
  <c r="L14" i="3"/>
  <c r="M14" i="3"/>
  <c r="N14" i="3"/>
  <c r="O14" i="3"/>
  <c r="P14" i="3"/>
  <c r="G14" i="3"/>
  <c r="L15" i="3"/>
  <c r="M15" i="3"/>
  <c r="N15" i="3"/>
  <c r="O15" i="3"/>
  <c r="R15" i="3"/>
  <c r="S15" i="3"/>
  <c r="T15" i="3"/>
  <c r="P15" i="3"/>
  <c r="G15" i="3"/>
  <c r="L16" i="3"/>
  <c r="M16" i="3"/>
  <c r="N16" i="3"/>
  <c r="O16" i="3"/>
  <c r="P16" i="3"/>
  <c r="G16" i="3"/>
  <c r="G17" i="3"/>
  <c r="R18" i="3"/>
  <c r="S18" i="3"/>
  <c r="T18" i="3"/>
  <c r="U18" i="3"/>
  <c r="V18" i="3"/>
  <c r="W18" i="3"/>
  <c r="L18" i="3"/>
  <c r="M18" i="3"/>
  <c r="N18" i="3"/>
  <c r="O18" i="3"/>
  <c r="P18" i="3"/>
  <c r="G18" i="3"/>
  <c r="R19" i="3"/>
  <c r="S19" i="3"/>
  <c r="T19" i="3"/>
  <c r="U19" i="3"/>
  <c r="V19" i="3"/>
  <c r="W19" i="3"/>
  <c r="L19" i="3"/>
  <c r="M19" i="3"/>
  <c r="N19" i="3"/>
  <c r="O19" i="3"/>
  <c r="P19" i="3"/>
  <c r="G19" i="3"/>
  <c r="R20" i="3"/>
  <c r="S20" i="3"/>
  <c r="T20" i="3"/>
  <c r="U20" i="3"/>
  <c r="V20" i="3"/>
  <c r="W20" i="3"/>
  <c r="L20" i="3"/>
  <c r="M20" i="3"/>
  <c r="N20" i="3"/>
  <c r="O20" i="3"/>
  <c r="P20" i="3"/>
  <c r="G20" i="3"/>
  <c r="R21" i="3"/>
  <c r="S21" i="3"/>
  <c r="T21" i="3"/>
  <c r="U21" i="3"/>
  <c r="V21" i="3"/>
  <c r="W21" i="3"/>
  <c r="L21" i="3"/>
  <c r="M21" i="3"/>
  <c r="N21" i="3"/>
  <c r="O21" i="3"/>
  <c r="P21" i="3"/>
  <c r="G21" i="3"/>
  <c r="R22" i="3"/>
  <c r="S22" i="3"/>
  <c r="T22" i="3"/>
  <c r="U22" i="3"/>
  <c r="V22" i="3"/>
  <c r="W22" i="3"/>
  <c r="L22" i="3"/>
  <c r="M22" i="3"/>
  <c r="N22" i="3"/>
  <c r="O22" i="3"/>
  <c r="P22" i="3"/>
  <c r="G22" i="3"/>
  <c r="L23" i="3"/>
  <c r="M23" i="3"/>
  <c r="N23" i="3"/>
  <c r="O23" i="3"/>
  <c r="R23" i="3"/>
  <c r="S23" i="3"/>
  <c r="T23" i="3"/>
  <c r="P23" i="3"/>
  <c r="G23" i="3"/>
  <c r="L24" i="3"/>
  <c r="M24" i="3"/>
  <c r="N24" i="3"/>
  <c r="O24" i="3"/>
  <c r="P24" i="3"/>
  <c r="G24" i="3"/>
  <c r="G25" i="3"/>
  <c r="R26" i="3"/>
  <c r="S26" i="3"/>
  <c r="T26" i="3"/>
  <c r="U26" i="3"/>
  <c r="V26" i="3"/>
  <c r="W26" i="3"/>
  <c r="L26" i="3"/>
  <c r="M26" i="3"/>
  <c r="N26" i="3"/>
  <c r="O26" i="3"/>
  <c r="P26" i="3"/>
  <c r="G26" i="3"/>
  <c r="R27" i="3"/>
  <c r="S27" i="3"/>
  <c r="T27" i="3"/>
  <c r="U27" i="3"/>
  <c r="V27" i="3"/>
  <c r="W27" i="3"/>
  <c r="L27" i="3"/>
  <c r="M27" i="3"/>
  <c r="N27" i="3"/>
  <c r="O27" i="3"/>
  <c r="P27" i="3"/>
  <c r="G27" i="3"/>
  <c r="R28" i="3"/>
  <c r="S28" i="3"/>
  <c r="T28" i="3"/>
  <c r="U28" i="3"/>
  <c r="V28" i="3"/>
  <c r="W28" i="3"/>
  <c r="L28" i="3"/>
  <c r="M28" i="3"/>
  <c r="N28" i="3"/>
  <c r="O28" i="3"/>
  <c r="P28" i="3"/>
  <c r="G28" i="3"/>
  <c r="R29" i="3"/>
  <c r="S29" i="3"/>
  <c r="T29" i="3"/>
  <c r="U29" i="3"/>
  <c r="V29" i="3"/>
  <c r="W29" i="3"/>
  <c r="L29" i="3"/>
  <c r="M29" i="3"/>
  <c r="N29" i="3"/>
  <c r="O29" i="3"/>
  <c r="P29" i="3"/>
  <c r="G29" i="3"/>
  <c r="R30" i="3"/>
  <c r="S30" i="3"/>
  <c r="T30" i="3"/>
  <c r="U30" i="3"/>
  <c r="V30" i="3"/>
  <c r="W30" i="3"/>
  <c r="L30" i="3"/>
  <c r="M30" i="3"/>
  <c r="N30" i="3"/>
  <c r="O30" i="3"/>
  <c r="P30" i="3"/>
  <c r="G30" i="3"/>
  <c r="L31" i="3"/>
  <c r="M31" i="3"/>
  <c r="N31" i="3"/>
  <c r="O31" i="3"/>
  <c r="R31" i="3"/>
  <c r="S31" i="3"/>
  <c r="T31" i="3"/>
  <c r="P31" i="3"/>
  <c r="G31" i="3"/>
  <c r="L32" i="3"/>
  <c r="M32" i="3"/>
  <c r="N32" i="3"/>
  <c r="O32" i="3"/>
  <c r="P32" i="3"/>
  <c r="G32" i="3"/>
  <c r="G33" i="3"/>
  <c r="R34" i="3"/>
  <c r="S34" i="3"/>
  <c r="T34" i="3"/>
  <c r="U34" i="3"/>
  <c r="V34" i="3"/>
  <c r="W34" i="3"/>
  <c r="L34" i="3"/>
  <c r="M34" i="3"/>
  <c r="N34" i="3"/>
  <c r="O34" i="3"/>
  <c r="P34" i="3"/>
  <c r="G34" i="3"/>
  <c r="R35" i="3"/>
  <c r="S35" i="3"/>
  <c r="T35" i="3"/>
  <c r="U35" i="3"/>
  <c r="V35" i="3"/>
  <c r="W35" i="3"/>
  <c r="L35" i="3"/>
  <c r="M35" i="3"/>
  <c r="N35" i="3"/>
  <c r="O35" i="3"/>
  <c r="P35" i="3"/>
  <c r="G35" i="3"/>
  <c r="R36" i="3"/>
  <c r="S36" i="3"/>
  <c r="T36" i="3"/>
  <c r="U36" i="3"/>
  <c r="V36" i="3"/>
  <c r="W36" i="3"/>
  <c r="L36" i="3"/>
  <c r="M36" i="3"/>
  <c r="N36" i="3"/>
  <c r="O36" i="3"/>
  <c r="P36" i="3"/>
  <c r="G36" i="3"/>
  <c r="R37" i="3"/>
  <c r="S37" i="3"/>
  <c r="T37" i="3"/>
  <c r="U37" i="3"/>
  <c r="V37" i="3"/>
  <c r="W37" i="3"/>
  <c r="L37" i="3"/>
  <c r="M37" i="3"/>
  <c r="N37" i="3"/>
  <c r="O37" i="3"/>
  <c r="P37" i="3"/>
  <c r="G37" i="3"/>
  <c r="R38" i="3"/>
  <c r="S38" i="3"/>
  <c r="T38" i="3"/>
  <c r="U38" i="3"/>
  <c r="V38" i="3"/>
  <c r="W38" i="3"/>
  <c r="L38" i="3"/>
  <c r="M38" i="3"/>
  <c r="N38" i="3"/>
  <c r="O38" i="3"/>
  <c r="P38" i="3"/>
  <c r="G38" i="3"/>
  <c r="L39" i="3"/>
  <c r="M39" i="3"/>
  <c r="N39" i="3"/>
  <c r="O39" i="3"/>
  <c r="R39" i="3"/>
  <c r="S39" i="3"/>
  <c r="T39" i="3"/>
  <c r="P39" i="3"/>
  <c r="G39" i="3"/>
  <c r="G41" i="3"/>
  <c r="G42" i="3"/>
  <c r="X40" i="3"/>
  <c r="W40" i="3"/>
  <c r="V40" i="3"/>
  <c r="U40" i="3"/>
  <c r="T40" i="3"/>
  <c r="S40" i="3"/>
  <c r="R40" i="3"/>
  <c r="P40" i="3"/>
  <c r="O40" i="3"/>
  <c r="N40" i="3"/>
  <c r="M40" i="3"/>
  <c r="L40" i="3"/>
  <c r="I40" i="3"/>
  <c r="H40" i="3"/>
  <c r="G40" i="3"/>
  <c r="X39" i="3"/>
  <c r="W39" i="3"/>
  <c r="V39" i="3"/>
  <c r="U39" i="3"/>
  <c r="X38" i="3"/>
  <c r="X37" i="3"/>
  <c r="X36" i="3"/>
  <c r="X35" i="3"/>
  <c r="X34" i="3"/>
  <c r="X32" i="3"/>
  <c r="W32" i="3"/>
  <c r="V32" i="3"/>
  <c r="U32" i="3"/>
  <c r="T32" i="3"/>
  <c r="S32" i="3"/>
  <c r="R32" i="3"/>
  <c r="X31" i="3"/>
  <c r="W31" i="3"/>
  <c r="V31" i="3"/>
  <c r="U31" i="3"/>
  <c r="X30" i="3"/>
  <c r="X29" i="3"/>
  <c r="X28" i="3"/>
  <c r="X27" i="3"/>
  <c r="X26" i="3"/>
  <c r="X24" i="3"/>
  <c r="W24" i="3"/>
  <c r="V24" i="3"/>
  <c r="U24" i="3"/>
  <c r="T24" i="3"/>
  <c r="S24" i="3"/>
  <c r="R24" i="3"/>
  <c r="X23" i="3"/>
  <c r="W23" i="3"/>
  <c r="V23" i="3"/>
  <c r="U23" i="3"/>
  <c r="X22" i="3"/>
  <c r="X21" i="3"/>
  <c r="X20" i="3"/>
  <c r="X19" i="3"/>
  <c r="X18" i="3"/>
  <c r="X16" i="3"/>
  <c r="W16" i="3"/>
  <c r="V16" i="3"/>
  <c r="U16" i="3"/>
  <c r="T16" i="3"/>
  <c r="S16" i="3"/>
  <c r="R16" i="3"/>
  <c r="X15" i="3"/>
  <c r="W15" i="3"/>
  <c r="V15" i="3"/>
  <c r="U15" i="3"/>
  <c r="X14" i="3"/>
  <c r="X13" i="3"/>
  <c r="X12" i="3"/>
  <c r="X11" i="3"/>
  <c r="X10" i="3"/>
  <c r="X8" i="3"/>
  <c r="W8" i="3"/>
  <c r="V8" i="3"/>
  <c r="U8" i="3"/>
  <c r="T8" i="3"/>
  <c r="S8" i="3"/>
  <c r="R8" i="3"/>
  <c r="A1" i="3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4" i="2"/>
  <c r="I45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4" i="2"/>
  <c r="H45" i="2"/>
  <c r="R8" i="2"/>
  <c r="S8" i="2"/>
  <c r="T8" i="2"/>
  <c r="U8" i="2"/>
  <c r="V8" i="2"/>
  <c r="W8" i="2"/>
  <c r="L8" i="2"/>
  <c r="M8" i="2"/>
  <c r="N8" i="2"/>
  <c r="O8" i="2"/>
  <c r="P8" i="2"/>
  <c r="G8" i="2"/>
  <c r="R9" i="2"/>
  <c r="S9" i="2"/>
  <c r="T9" i="2"/>
  <c r="U9" i="2"/>
  <c r="V9" i="2"/>
  <c r="W9" i="2"/>
  <c r="L9" i="2"/>
  <c r="M9" i="2"/>
  <c r="N9" i="2"/>
  <c r="O9" i="2"/>
  <c r="P9" i="2"/>
  <c r="G9" i="2"/>
  <c r="L10" i="2"/>
  <c r="M10" i="2"/>
  <c r="N10" i="2"/>
  <c r="O10" i="2"/>
  <c r="R10" i="2"/>
  <c r="S10" i="2"/>
  <c r="T10" i="2"/>
  <c r="P10" i="2"/>
  <c r="G10" i="2"/>
  <c r="L11" i="2"/>
  <c r="M11" i="2"/>
  <c r="N11" i="2"/>
  <c r="O11" i="2"/>
  <c r="P11" i="2"/>
  <c r="G11" i="2"/>
  <c r="G12" i="2"/>
  <c r="R13" i="2"/>
  <c r="S13" i="2"/>
  <c r="T13" i="2"/>
  <c r="U13" i="2"/>
  <c r="V13" i="2"/>
  <c r="W13" i="2"/>
  <c r="L13" i="2"/>
  <c r="M13" i="2"/>
  <c r="N13" i="2"/>
  <c r="O13" i="2"/>
  <c r="P13" i="2"/>
  <c r="G13" i="2"/>
  <c r="R14" i="2"/>
  <c r="S14" i="2"/>
  <c r="T14" i="2"/>
  <c r="U14" i="2"/>
  <c r="V14" i="2"/>
  <c r="W14" i="2"/>
  <c r="L14" i="2"/>
  <c r="M14" i="2"/>
  <c r="N14" i="2"/>
  <c r="O14" i="2"/>
  <c r="P14" i="2"/>
  <c r="G14" i="2"/>
  <c r="R15" i="2"/>
  <c r="S15" i="2"/>
  <c r="T15" i="2"/>
  <c r="U15" i="2"/>
  <c r="V15" i="2"/>
  <c r="W15" i="2"/>
  <c r="L15" i="2"/>
  <c r="M15" i="2"/>
  <c r="N15" i="2"/>
  <c r="O15" i="2"/>
  <c r="P15" i="2"/>
  <c r="G15" i="2"/>
  <c r="R16" i="2"/>
  <c r="S16" i="2"/>
  <c r="T16" i="2"/>
  <c r="U16" i="2"/>
  <c r="V16" i="2"/>
  <c r="W16" i="2"/>
  <c r="L16" i="2"/>
  <c r="M16" i="2"/>
  <c r="N16" i="2"/>
  <c r="O16" i="2"/>
  <c r="P16" i="2"/>
  <c r="G16" i="2"/>
  <c r="R17" i="2"/>
  <c r="S17" i="2"/>
  <c r="T17" i="2"/>
  <c r="U17" i="2"/>
  <c r="V17" i="2"/>
  <c r="W17" i="2"/>
  <c r="L17" i="2"/>
  <c r="M17" i="2"/>
  <c r="N17" i="2"/>
  <c r="O17" i="2"/>
  <c r="P17" i="2"/>
  <c r="G17" i="2"/>
  <c r="L18" i="2"/>
  <c r="M18" i="2"/>
  <c r="N18" i="2"/>
  <c r="O18" i="2"/>
  <c r="R18" i="2"/>
  <c r="S18" i="2"/>
  <c r="T18" i="2"/>
  <c r="P18" i="2"/>
  <c r="G18" i="2"/>
  <c r="L19" i="2"/>
  <c r="M19" i="2"/>
  <c r="N19" i="2"/>
  <c r="O19" i="2"/>
  <c r="P19" i="2"/>
  <c r="G19" i="2"/>
  <c r="G20" i="2"/>
  <c r="R21" i="2"/>
  <c r="S21" i="2"/>
  <c r="T21" i="2"/>
  <c r="U21" i="2"/>
  <c r="V21" i="2"/>
  <c r="W21" i="2"/>
  <c r="L21" i="2"/>
  <c r="M21" i="2"/>
  <c r="N21" i="2"/>
  <c r="O21" i="2"/>
  <c r="P21" i="2"/>
  <c r="G21" i="2"/>
  <c r="R22" i="2"/>
  <c r="S22" i="2"/>
  <c r="T22" i="2"/>
  <c r="U22" i="2"/>
  <c r="V22" i="2"/>
  <c r="W22" i="2"/>
  <c r="L22" i="2"/>
  <c r="M22" i="2"/>
  <c r="N22" i="2"/>
  <c r="O22" i="2"/>
  <c r="P22" i="2"/>
  <c r="G22" i="2"/>
  <c r="R23" i="2"/>
  <c r="S23" i="2"/>
  <c r="T23" i="2"/>
  <c r="U23" i="2"/>
  <c r="V23" i="2"/>
  <c r="W23" i="2"/>
  <c r="L23" i="2"/>
  <c r="M23" i="2"/>
  <c r="N23" i="2"/>
  <c r="O23" i="2"/>
  <c r="P23" i="2"/>
  <c r="G23" i="2"/>
  <c r="R24" i="2"/>
  <c r="S24" i="2"/>
  <c r="T24" i="2"/>
  <c r="U24" i="2"/>
  <c r="V24" i="2"/>
  <c r="W24" i="2"/>
  <c r="L24" i="2"/>
  <c r="M24" i="2"/>
  <c r="N24" i="2"/>
  <c r="O24" i="2"/>
  <c r="P24" i="2"/>
  <c r="G24" i="2"/>
  <c r="R25" i="2"/>
  <c r="S25" i="2"/>
  <c r="T25" i="2"/>
  <c r="U25" i="2"/>
  <c r="V25" i="2"/>
  <c r="W25" i="2"/>
  <c r="L25" i="2"/>
  <c r="M25" i="2"/>
  <c r="N25" i="2"/>
  <c r="O25" i="2"/>
  <c r="P25" i="2"/>
  <c r="G25" i="2"/>
  <c r="L26" i="2"/>
  <c r="M26" i="2"/>
  <c r="N26" i="2"/>
  <c r="O26" i="2"/>
  <c r="R26" i="2"/>
  <c r="S26" i="2"/>
  <c r="T26" i="2"/>
  <c r="P26" i="2"/>
  <c r="G26" i="2"/>
  <c r="L27" i="2"/>
  <c r="M27" i="2"/>
  <c r="N27" i="2"/>
  <c r="O27" i="2"/>
  <c r="P27" i="2"/>
  <c r="G27" i="2"/>
  <c r="G28" i="2"/>
  <c r="R29" i="2"/>
  <c r="S29" i="2"/>
  <c r="T29" i="2"/>
  <c r="U29" i="2"/>
  <c r="V29" i="2"/>
  <c r="W29" i="2"/>
  <c r="L29" i="2"/>
  <c r="M29" i="2"/>
  <c r="N29" i="2"/>
  <c r="O29" i="2"/>
  <c r="P29" i="2"/>
  <c r="G29" i="2"/>
  <c r="R30" i="2"/>
  <c r="S30" i="2"/>
  <c r="T30" i="2"/>
  <c r="U30" i="2"/>
  <c r="V30" i="2"/>
  <c r="W30" i="2"/>
  <c r="L30" i="2"/>
  <c r="M30" i="2"/>
  <c r="N30" i="2"/>
  <c r="O30" i="2"/>
  <c r="P30" i="2"/>
  <c r="G30" i="2"/>
  <c r="R31" i="2"/>
  <c r="S31" i="2"/>
  <c r="T31" i="2"/>
  <c r="U31" i="2"/>
  <c r="V31" i="2"/>
  <c r="W31" i="2"/>
  <c r="L31" i="2"/>
  <c r="M31" i="2"/>
  <c r="N31" i="2"/>
  <c r="O31" i="2"/>
  <c r="P31" i="2"/>
  <c r="G31" i="2"/>
  <c r="R32" i="2"/>
  <c r="S32" i="2"/>
  <c r="T32" i="2"/>
  <c r="U32" i="2"/>
  <c r="V32" i="2"/>
  <c r="W32" i="2"/>
  <c r="L32" i="2"/>
  <c r="M32" i="2"/>
  <c r="N32" i="2"/>
  <c r="O32" i="2"/>
  <c r="P32" i="2"/>
  <c r="G32" i="2"/>
  <c r="R33" i="2"/>
  <c r="S33" i="2"/>
  <c r="T33" i="2"/>
  <c r="U33" i="2"/>
  <c r="V33" i="2"/>
  <c r="W33" i="2"/>
  <c r="L33" i="2"/>
  <c r="M33" i="2"/>
  <c r="N33" i="2"/>
  <c r="O33" i="2"/>
  <c r="P33" i="2"/>
  <c r="G33" i="2"/>
  <c r="L34" i="2"/>
  <c r="M34" i="2"/>
  <c r="N34" i="2"/>
  <c r="O34" i="2"/>
  <c r="R34" i="2"/>
  <c r="S34" i="2"/>
  <c r="T34" i="2"/>
  <c r="P34" i="2"/>
  <c r="G34" i="2"/>
  <c r="L35" i="2"/>
  <c r="M35" i="2"/>
  <c r="N35" i="2"/>
  <c r="O35" i="2"/>
  <c r="P35" i="2"/>
  <c r="G35" i="2"/>
  <c r="G36" i="2"/>
  <c r="R37" i="2"/>
  <c r="S37" i="2"/>
  <c r="T37" i="2"/>
  <c r="U37" i="2"/>
  <c r="V37" i="2"/>
  <c r="W37" i="2"/>
  <c r="L37" i="2"/>
  <c r="M37" i="2"/>
  <c r="N37" i="2"/>
  <c r="O37" i="2"/>
  <c r="P37" i="2"/>
  <c r="G37" i="2"/>
  <c r="R38" i="2"/>
  <c r="S38" i="2"/>
  <c r="T38" i="2"/>
  <c r="U38" i="2"/>
  <c r="V38" i="2"/>
  <c r="W38" i="2"/>
  <c r="L38" i="2"/>
  <c r="M38" i="2"/>
  <c r="N38" i="2"/>
  <c r="O38" i="2"/>
  <c r="P38" i="2"/>
  <c r="G38" i="2"/>
  <c r="R39" i="2"/>
  <c r="S39" i="2"/>
  <c r="T39" i="2"/>
  <c r="U39" i="2"/>
  <c r="V39" i="2"/>
  <c r="W39" i="2"/>
  <c r="L39" i="2"/>
  <c r="M39" i="2"/>
  <c r="N39" i="2"/>
  <c r="O39" i="2"/>
  <c r="P39" i="2"/>
  <c r="G39" i="2"/>
  <c r="R40" i="2"/>
  <c r="S40" i="2"/>
  <c r="T40" i="2"/>
  <c r="U40" i="2"/>
  <c r="V40" i="2"/>
  <c r="W40" i="2"/>
  <c r="L40" i="2"/>
  <c r="M40" i="2"/>
  <c r="N40" i="2"/>
  <c r="O40" i="2"/>
  <c r="P40" i="2"/>
  <c r="G40" i="2"/>
  <c r="R41" i="2"/>
  <c r="S41" i="2"/>
  <c r="T41" i="2"/>
  <c r="U41" i="2"/>
  <c r="V41" i="2"/>
  <c r="W41" i="2"/>
  <c r="L41" i="2"/>
  <c r="M41" i="2"/>
  <c r="N41" i="2"/>
  <c r="O41" i="2"/>
  <c r="P41" i="2"/>
  <c r="G41" i="2"/>
  <c r="L42" i="2"/>
  <c r="M42" i="2"/>
  <c r="N42" i="2"/>
  <c r="O42" i="2"/>
  <c r="R42" i="2"/>
  <c r="S42" i="2"/>
  <c r="T42" i="2"/>
  <c r="P42" i="2"/>
  <c r="G42" i="2"/>
  <c r="G44" i="2"/>
  <c r="G45" i="2"/>
  <c r="X43" i="2"/>
  <c r="W43" i="2"/>
  <c r="V43" i="2"/>
  <c r="U43" i="2"/>
  <c r="T43" i="2"/>
  <c r="S43" i="2"/>
  <c r="R43" i="2"/>
  <c r="P43" i="2"/>
  <c r="O43" i="2"/>
  <c r="N43" i="2"/>
  <c r="M43" i="2"/>
  <c r="L43" i="2"/>
  <c r="I43" i="2"/>
  <c r="H43" i="2"/>
  <c r="G43" i="2"/>
  <c r="X42" i="2"/>
  <c r="W42" i="2"/>
  <c r="V42" i="2"/>
  <c r="U42" i="2"/>
  <c r="X41" i="2"/>
  <c r="X40" i="2"/>
  <c r="X39" i="2"/>
  <c r="X38" i="2"/>
  <c r="X37" i="2"/>
  <c r="X35" i="2"/>
  <c r="W35" i="2"/>
  <c r="V35" i="2"/>
  <c r="U35" i="2"/>
  <c r="T35" i="2"/>
  <c r="S35" i="2"/>
  <c r="R35" i="2"/>
  <c r="X34" i="2"/>
  <c r="W34" i="2"/>
  <c r="V34" i="2"/>
  <c r="U34" i="2"/>
  <c r="X33" i="2"/>
  <c r="X32" i="2"/>
  <c r="X31" i="2"/>
  <c r="X30" i="2"/>
  <c r="X29" i="2"/>
  <c r="X27" i="2"/>
  <c r="W27" i="2"/>
  <c r="V27" i="2"/>
  <c r="U27" i="2"/>
  <c r="T27" i="2"/>
  <c r="S27" i="2"/>
  <c r="R27" i="2"/>
  <c r="X26" i="2"/>
  <c r="W26" i="2"/>
  <c r="V26" i="2"/>
  <c r="U26" i="2"/>
  <c r="X25" i="2"/>
  <c r="X24" i="2"/>
  <c r="X23" i="2"/>
  <c r="X22" i="2"/>
  <c r="X21" i="2"/>
  <c r="X19" i="2"/>
  <c r="W19" i="2"/>
  <c r="V19" i="2"/>
  <c r="U19" i="2"/>
  <c r="T19" i="2"/>
  <c r="S19" i="2"/>
  <c r="R19" i="2"/>
  <c r="X18" i="2"/>
  <c r="W18" i="2"/>
  <c r="V18" i="2"/>
  <c r="U18" i="2"/>
  <c r="X17" i="2"/>
  <c r="X16" i="2"/>
  <c r="X15" i="2"/>
  <c r="X14" i="2"/>
  <c r="X13" i="2"/>
  <c r="X11" i="2"/>
  <c r="W11" i="2"/>
  <c r="V11" i="2"/>
  <c r="U11" i="2"/>
  <c r="T11" i="2"/>
  <c r="S11" i="2"/>
  <c r="R11" i="2"/>
  <c r="X10" i="2"/>
  <c r="W10" i="2"/>
  <c r="V10" i="2"/>
  <c r="U10" i="2"/>
  <c r="X9" i="2"/>
  <c r="X8" i="2"/>
  <c r="A1" i="2"/>
  <c r="F24" i="1"/>
  <c r="F27" i="1"/>
  <c r="C12" i="1"/>
  <c r="C13" i="1"/>
  <c r="C14" i="1"/>
  <c r="C15" i="1"/>
  <c r="C16" i="1"/>
  <c r="C17" i="1"/>
  <c r="C18" i="1"/>
  <c r="C19" i="1"/>
  <c r="C20" i="1"/>
  <c r="C21" i="1"/>
  <c r="C22" i="1"/>
  <c r="C23" i="1"/>
  <c r="C25" i="1"/>
  <c r="C27" i="1"/>
  <c r="I25" i="1"/>
  <c r="B25" i="1"/>
</calcChain>
</file>

<file path=xl/sharedStrings.xml><?xml version="1.0" encoding="utf-8"?>
<sst xmlns="http://schemas.openxmlformats.org/spreadsheetml/2006/main" count="1085" uniqueCount="68">
  <si>
    <t>Gesamtübersicht</t>
  </si>
  <si>
    <t>Name:</t>
  </si>
  <si>
    <t>Filiale:</t>
  </si>
  <si>
    <t>Firma:</t>
  </si>
  <si>
    <t>Sollstunden/Monat:</t>
  </si>
  <si>
    <t>Stunden/Arbeitstag:</t>
  </si>
  <si>
    <t>Stunden/Urlaubstag</t>
  </si>
  <si>
    <t>Monat</t>
  </si>
  <si>
    <t>Ist-Stunden</t>
  </si>
  <si>
    <t>+/- - Stunden</t>
  </si>
  <si>
    <t>Urlaub</t>
  </si>
  <si>
    <t>Krank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</si>
  <si>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</si>
  <si>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</si>
  <si>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</si>
  <si>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</si>
  <si>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</si>
  <si>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</si>
  <si>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</si>
  <si>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</si>
  <si>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</si>
  <si>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</si>
  <si>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</si>
  <si>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</si>
  <si>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Urlaub genommen</t>
  </si>
  <si>
    <t>Jahr</t>
  </si>
  <si>
    <t>Urlaubsanspruch</t>
  </si>
  <si>
    <t>Krankheitstage</t>
  </si>
  <si>
    <t>Vorjahr</t>
  </si>
  <si>
    <t>Resturlaub Vorjahr</t>
  </si>
  <si>
    <t>Gesamt</t>
  </si>
  <si>
    <t>Nacht</t>
  </si>
  <si>
    <t>Nacht
Feiertag</t>
  </si>
  <si>
    <t>Nachtvor
Feiertag</t>
  </si>
  <si>
    <t>Nacht
Sonntag</t>
  </si>
  <si>
    <t>Nachtvor
Sonntag</t>
  </si>
  <si>
    <t>20-0</t>
  </si>
  <si>
    <t>Datum</t>
  </si>
  <si>
    <t>Tag</t>
  </si>
  <si>
    <t>Tätigkeit</t>
  </si>
  <si>
    <t>von</t>
  </si>
  <si>
    <t>bis</t>
  </si>
  <si>
    <t>Stunden</t>
  </si>
  <si>
    <r>
      <t>Ab 20</t>
    </r>
    <r>
      <rPr>
        <vertAlign val="superscript"/>
        <sz val="11"/>
        <color rgb="FF000000"/>
        <rFont val="Calibri"/>
        <family val="2"/>
      </rPr>
      <t>00Ab 2000Ab 2000</t>
    </r>
  </si>
  <si>
    <t>Sonntag</t>
  </si>
  <si>
    <t>Feiertag</t>
  </si>
  <si>
    <t>Donnerstag</t>
  </si>
  <si>
    <t>Mon. bis Fr.</t>
  </si>
  <si>
    <t>Freitag</t>
  </si>
  <si>
    <t>Samstag</t>
  </si>
  <si>
    <t>Gesamt:</t>
  </si>
  <si>
    <t>Montag</t>
  </si>
  <si>
    <t>Dienstag</t>
  </si>
  <si>
    <t>Mittwoch</t>
  </si>
  <si>
    <r>
      <t>Ab 20</t>
    </r>
    <r>
      <rPr>
        <vertAlign val="superscript"/>
        <sz val="11"/>
        <color rgb="FF000000"/>
        <rFont val="Calibri"/>
        <family val="2"/>
      </rPr>
      <t>00Ab 2000</t>
    </r>
  </si>
  <si>
    <t>NachtFeiertag</t>
  </si>
  <si>
    <t>NachtvorFeiertag</t>
  </si>
  <si>
    <t>NachtSonntag</t>
  </si>
  <si>
    <t>NachtvorSonntag</t>
  </si>
  <si>
    <t>Neujahr</t>
  </si>
  <si>
    <t>Karfreitag</t>
  </si>
  <si>
    <t>Ostermontag</t>
  </si>
  <si>
    <t>Maiferertag</t>
  </si>
  <si>
    <t>Christi Himelfahrt</t>
  </si>
  <si>
    <t>Pfingstmontag</t>
  </si>
  <si>
    <t>Tag der deutschen Einheit</t>
  </si>
  <si>
    <t>1. Weihnachtstag</t>
  </si>
  <si>
    <t>2. Weihnachtstag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</si>
</sst>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h&quot;:&quot;mm&quot; &quot;AM/PM;@"/>
    <numFmt numFmtId="165" formatCode="dd&quot;.&quot;mm&quot;.&quot;yy;@"/>
    <numFmt numFmtId="166" formatCode="[$-407]0.00"/>
    <numFmt numFmtId="167" formatCode="[$-407]General"/>
    <numFmt numFmtId="168" formatCode="h&quot;:&quot;mm;@"/>
    <numFmt numFmtId="169" formatCode="[$-407]0"/>
    <numFmt numFmtId="170" formatCode="[$-407]dd&quot;.&quot;mm&quot;.&quot;yyyy"/>
    <numFmt numFmtId="171" formatCode="mmmm&quot; &quot;yyyy"/>
    <numFmt numFmtId="172" formatCode="#,##0.00&quot; &quot;[$€-407];[Red]&quot;-&quot;#,##0.00&quot; &quot;[$€-407]"/>
  </numFmts>
  <fonts count="1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24"/>
      <color rgb="FF000000"/>
      <name val="Calibri"/>
      <family val="2"/>
    </font>
    <font>
      <sz val="18"/>
      <color rgb="FF000000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20"/>
      <color rgb="FF000000"/>
      <name val="Calibri"/>
      <family val="2"/>
    </font>
    <font>
      <vertAlign val="superscript"/>
      <sz val="11"/>
      <color rgb="FF000000"/>
      <name val="Calibri"/>
      <family val="2"/>
    </font>
    <font>
      <i/>
      <sz val="9"/>
      <color rgb="FFFF0000"/>
      <name val="Calibri"/>
      <family val="2"/>
    </font>
    <font>
      <i/>
      <sz val="11"/>
      <color rgb="FFFF0000"/>
      <name val="Calibri"/>
      <family val="2"/>
    </font>
    <font>
      <b/>
      <sz val="11"/>
      <color rgb="FF000000"/>
      <name val="Calibri"/>
      <family val="2"/>
    </font>
    <font>
      <b/>
      <i/>
      <sz val="11"/>
      <color rgb="FFFF0000"/>
      <name val="Calibri"/>
      <family val="2"/>
    </font>
    <font>
      <sz val="11"/>
      <color rgb="FFFFFF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  <fill>
      <patternFill patternType="solid">
        <fgColor rgb="FFF2DCDB"/>
        <bgColor rgb="FFF2DCDB"/>
      </patternFill>
    </fill>
    <fill>
      <patternFill patternType="solid">
        <fgColor rgb="FFF3F38D"/>
        <bgColor rgb="FFF3F38D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167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72" fontId="4" fillId="0" borderId="0"/>
  </cellStyleXfs>
  <cellXfs count="107">
    <xf numFmtId="0" fontId="0" fillId="0" borderId="0" xfId="0"/>
    <xf numFmtId="167" fontId="2" fillId="0" borderId="0" xfId="2" applyProtection="1"/>
    <xf numFmtId="168" fontId="2" fillId="0" borderId="0" xfId="2" applyNumberFormat="1" applyProtection="1"/>
    <xf numFmtId="167" fontId="6" fillId="0" borderId="0" xfId="2" applyFont="1" applyProtection="1"/>
    <xf numFmtId="167" fontId="7" fillId="0" borderId="0" xfId="2" applyFont="1" applyProtection="1">
      <protection locked="0"/>
    </xf>
    <xf numFmtId="168" fontId="7" fillId="0" borderId="2" xfId="2" applyNumberFormat="1" applyFont="1" applyBorder="1" applyAlignment="1" applyProtection="1">
      <alignment horizontal="center"/>
    </xf>
    <xf numFmtId="49" fontId="7" fillId="0" borderId="2" xfId="2" applyNumberFormat="1" applyFont="1" applyBorder="1" applyAlignment="1" applyProtection="1">
      <alignment horizontal="center"/>
    </xf>
    <xf numFmtId="168" fontId="7" fillId="0" borderId="0" xfId="2" applyNumberFormat="1" applyFont="1" applyBorder="1" applyAlignment="1" applyProtection="1">
      <alignment horizontal="center"/>
    </xf>
    <xf numFmtId="167" fontId="7" fillId="0" borderId="2" xfId="2" applyFont="1" applyBorder="1" applyAlignment="1" applyProtection="1">
      <alignment horizontal="right"/>
    </xf>
    <xf numFmtId="169" fontId="8" fillId="0" borderId="2" xfId="2" applyNumberFormat="1" applyFont="1" applyBorder="1" applyAlignment="1" applyProtection="1">
      <alignment horizontal="center"/>
    </xf>
    <xf numFmtId="166" fontId="8" fillId="0" borderId="2" xfId="2" applyNumberFormat="1" applyFont="1" applyFill="1" applyBorder="1" applyAlignment="1" applyProtection="1">
      <alignment horizontal="center"/>
    </xf>
    <xf numFmtId="169" fontId="8" fillId="0" borderId="0" xfId="2" applyNumberFormat="1" applyFont="1" applyBorder="1" applyAlignment="1" applyProtection="1">
      <alignment horizontal="center"/>
    </xf>
    <xf numFmtId="166" fontId="8" fillId="0" borderId="2" xfId="2" applyNumberFormat="1" applyFont="1" applyBorder="1" applyAlignment="1" applyProtection="1">
      <alignment horizontal="center"/>
    </xf>
    <xf numFmtId="166" fontId="2" fillId="0" borderId="0" xfId="2" applyNumberFormat="1" applyProtection="1"/>
    <xf numFmtId="167" fontId="7" fillId="0" borderId="3" xfId="2" applyFont="1" applyBorder="1" applyAlignment="1" applyProtection="1">
      <alignment horizontal="right"/>
    </xf>
    <xf numFmtId="166" fontId="8" fillId="0" borderId="3" xfId="2" applyNumberFormat="1" applyFont="1" applyBorder="1" applyAlignment="1" applyProtection="1">
      <alignment horizontal="center"/>
    </xf>
    <xf numFmtId="167" fontId="2" fillId="0" borderId="2" xfId="2" applyBorder="1" applyProtection="1"/>
    <xf numFmtId="169" fontId="2" fillId="0" borderId="0" xfId="2" applyNumberFormat="1" applyBorder="1" applyAlignment="1" applyProtection="1">
      <alignment horizontal="center"/>
    </xf>
    <xf numFmtId="167" fontId="2" fillId="0" borderId="4" xfId="2" applyBorder="1" applyProtection="1"/>
    <xf numFmtId="167" fontId="2" fillId="0" borderId="4" xfId="2" applyBorder="1" applyAlignment="1" applyProtection="1">
      <alignment horizontal="center"/>
    </xf>
    <xf numFmtId="169" fontId="8" fillId="0" borderId="2" xfId="2" applyNumberFormat="1" applyFont="1" applyBorder="1" applyAlignment="1" applyProtection="1">
      <alignment horizontal="center"/>
      <protection locked="0"/>
    </xf>
    <xf numFmtId="167" fontId="7" fillId="0" borderId="2" xfId="2" applyFont="1" applyBorder="1" applyAlignment="1" applyProtection="1">
      <alignment horizontal="center"/>
    </xf>
    <xf numFmtId="167" fontId="8" fillId="0" borderId="2" xfId="2" applyFont="1" applyBorder="1" applyAlignment="1" applyProtection="1">
      <alignment horizontal="center"/>
    </xf>
    <xf numFmtId="167" fontId="8" fillId="0" borderId="2" xfId="2" applyFont="1" applyBorder="1" applyAlignment="1" applyProtection="1">
      <alignment horizontal="center"/>
      <protection locked="0"/>
    </xf>
    <xf numFmtId="167" fontId="2" fillId="0" borderId="0" xfId="2" applyAlignment="1" applyProtection="1"/>
    <xf numFmtId="167" fontId="2" fillId="0" borderId="0" xfId="2" applyAlignment="1" applyProtection="1">
      <alignment wrapText="1"/>
    </xf>
    <xf numFmtId="167" fontId="5" fillId="0" borderId="0" xfId="2" applyFont="1" applyAlignment="1" applyProtection="1"/>
    <xf numFmtId="167" fontId="2" fillId="0" borderId="0" xfId="2" applyBorder="1" applyAlignment="1" applyProtection="1">
      <alignment horizontal="center"/>
    </xf>
    <xf numFmtId="167" fontId="2" fillId="0" borderId="5" xfId="2" applyBorder="1" applyProtection="1"/>
    <xf numFmtId="167" fontId="2" fillId="0" borderId="2" xfId="2" applyFont="1" applyBorder="1" applyProtection="1"/>
    <xf numFmtId="167" fontId="2" fillId="0" borderId="2" xfId="2" applyFont="1" applyBorder="1" applyAlignment="1" applyProtection="1">
      <alignment horizontal="center"/>
    </xf>
    <xf numFmtId="167" fontId="2" fillId="0" borderId="0" xfId="2" applyFill="1" applyProtection="1"/>
    <xf numFmtId="165" fontId="2" fillId="0" borderId="6" xfId="2" applyNumberFormat="1" applyFill="1" applyBorder="1" applyProtection="1"/>
    <xf numFmtId="167" fontId="2" fillId="0" borderId="7" xfId="2" applyBorder="1" applyProtection="1">
      <protection locked="0"/>
    </xf>
    <xf numFmtId="166" fontId="2" fillId="0" borderId="6" xfId="2" applyNumberFormat="1" applyBorder="1" applyAlignment="1" applyProtection="1">
      <alignment horizontal="center"/>
      <protection locked="0"/>
    </xf>
    <xf numFmtId="166" fontId="2" fillId="0" borderId="2" xfId="2" applyNumberFormat="1" applyBorder="1" applyAlignment="1" applyProtection="1">
      <alignment horizontal="center"/>
      <protection locked="0"/>
    </xf>
    <xf numFmtId="166" fontId="2" fillId="0" borderId="2" xfId="2" applyNumberFormat="1" applyFill="1" applyBorder="1" applyAlignment="1" applyProtection="1">
      <alignment horizontal="center"/>
    </xf>
    <xf numFmtId="167" fontId="2" fillId="2" borderId="8" xfId="2" applyFill="1" applyBorder="1" applyProtection="1"/>
    <xf numFmtId="167" fontId="2" fillId="2" borderId="2" xfId="2" applyFill="1" applyBorder="1" applyProtection="1"/>
    <xf numFmtId="167" fontId="11" fillId="2" borderId="2" xfId="2" applyFont="1" applyFill="1" applyBorder="1" applyProtection="1"/>
    <xf numFmtId="167" fontId="2" fillId="0" borderId="0" xfId="2" applyFont="1" applyProtection="1"/>
    <xf numFmtId="167" fontId="2" fillId="3" borderId="8" xfId="2" applyFill="1" applyBorder="1" applyProtection="1"/>
    <xf numFmtId="167" fontId="2" fillId="3" borderId="2" xfId="2" applyFill="1" applyBorder="1" applyProtection="1"/>
    <xf numFmtId="167" fontId="12" fillId="3" borderId="2" xfId="2" applyFont="1" applyFill="1" applyBorder="1" applyProtection="1"/>
    <xf numFmtId="167" fontId="2" fillId="4" borderId="8" xfId="2" applyFill="1" applyBorder="1" applyProtection="1"/>
    <xf numFmtId="167" fontId="2" fillId="4" borderId="2" xfId="2" applyFill="1" applyBorder="1" applyProtection="1"/>
    <xf numFmtId="167" fontId="12" fillId="4" borderId="2" xfId="2" applyFont="1" applyFill="1" applyBorder="1" applyProtection="1"/>
    <xf numFmtId="167" fontId="13" fillId="0" borderId="7" xfId="2" applyFont="1" applyBorder="1" applyProtection="1">
      <protection locked="0"/>
    </xf>
    <xf numFmtId="166" fontId="13" fillId="0" borderId="10" xfId="2" applyNumberFormat="1" applyFont="1" applyBorder="1" applyAlignment="1" applyProtection="1">
      <alignment horizontal="center"/>
    </xf>
    <xf numFmtId="167" fontId="13" fillId="0" borderId="10" xfId="2" applyFont="1" applyBorder="1" applyAlignment="1" applyProtection="1">
      <alignment horizontal="center"/>
    </xf>
    <xf numFmtId="167" fontId="13" fillId="0" borderId="11" xfId="2" applyFont="1" applyBorder="1" applyAlignment="1" applyProtection="1">
      <alignment horizontal="center"/>
    </xf>
    <xf numFmtId="167" fontId="2" fillId="0" borderId="8" xfId="2" applyFill="1" applyBorder="1" applyProtection="1"/>
    <xf numFmtId="167" fontId="2" fillId="0" borderId="2" xfId="2" applyFill="1" applyBorder="1" applyProtection="1"/>
    <xf numFmtId="167" fontId="14" fillId="0" borderId="0" xfId="2" applyFont="1" applyProtection="1"/>
    <xf numFmtId="167" fontId="13" fillId="0" borderId="0" xfId="2" applyFont="1" applyProtection="1"/>
    <xf numFmtId="167" fontId="2" fillId="0" borderId="7" xfId="2" applyFill="1" applyBorder="1" applyProtection="1">
      <protection locked="0"/>
    </xf>
    <xf numFmtId="165" fontId="15" fillId="0" borderId="2" xfId="2" applyNumberFormat="1" applyFont="1" applyBorder="1" applyProtection="1"/>
    <xf numFmtId="167" fontId="15" fillId="0" borderId="2" xfId="2" applyFont="1" applyBorder="1" applyProtection="1"/>
    <xf numFmtId="167" fontId="13" fillId="0" borderId="12" xfId="2" applyFont="1" applyBorder="1" applyProtection="1"/>
    <xf numFmtId="167" fontId="13" fillId="0" borderId="7" xfId="2" applyFont="1" applyBorder="1" applyProtection="1"/>
    <xf numFmtId="167" fontId="13" fillId="0" borderId="13" xfId="2" applyFont="1" applyBorder="1" applyProtection="1"/>
    <xf numFmtId="166" fontId="13" fillId="0" borderId="14" xfId="2" applyNumberFormat="1" applyFont="1" applyBorder="1" applyAlignment="1" applyProtection="1">
      <alignment horizontal="center"/>
    </xf>
    <xf numFmtId="167" fontId="13" fillId="0" borderId="15" xfId="2" applyFont="1" applyBorder="1" applyAlignment="1" applyProtection="1">
      <alignment horizontal="center"/>
    </xf>
    <xf numFmtId="167" fontId="13" fillId="0" borderId="16" xfId="2" applyFont="1" applyBorder="1" applyAlignment="1" applyProtection="1">
      <alignment horizontal="center"/>
    </xf>
    <xf numFmtId="167" fontId="13" fillId="0" borderId="0" xfId="2" applyFont="1" applyFill="1" applyProtection="1"/>
    <xf numFmtId="166" fontId="2" fillId="0" borderId="3" xfId="2" applyNumberFormat="1" applyFill="1" applyBorder="1" applyAlignment="1" applyProtection="1">
      <alignment horizontal="center"/>
    </xf>
    <xf numFmtId="166" fontId="2" fillId="0" borderId="6" xfId="2" applyNumberFormat="1" applyFill="1" applyBorder="1" applyAlignment="1" applyProtection="1">
      <alignment horizontal="center"/>
    </xf>
    <xf numFmtId="165" fontId="13" fillId="0" borderId="2" xfId="2" applyNumberFormat="1" applyFont="1" applyBorder="1" applyProtection="1"/>
    <xf numFmtId="167" fontId="13" fillId="0" borderId="2" xfId="2" applyFont="1" applyBorder="1" applyProtection="1"/>
    <xf numFmtId="167" fontId="2" fillId="0" borderId="0" xfId="2" applyBorder="1" applyProtection="1"/>
    <xf numFmtId="167" fontId="2" fillId="0" borderId="0" xfId="2" applyFill="1" applyBorder="1" applyProtection="1"/>
    <xf numFmtId="166" fontId="2" fillId="0" borderId="3" xfId="2" applyNumberFormat="1" applyBorder="1" applyAlignment="1" applyProtection="1">
      <alignment horizontal="center"/>
      <protection locked="0"/>
    </xf>
    <xf numFmtId="167" fontId="13" fillId="0" borderId="0" xfId="2" applyFont="1" applyFill="1" applyBorder="1" applyProtection="1"/>
    <xf numFmtId="167" fontId="13" fillId="0" borderId="0" xfId="2" applyFont="1" applyBorder="1" applyProtection="1"/>
    <xf numFmtId="167" fontId="2" fillId="0" borderId="2" xfId="2" applyBorder="1" applyProtection="1">
      <protection locked="0"/>
    </xf>
    <xf numFmtId="167" fontId="2" fillId="5" borderId="7" xfId="2" applyFill="1" applyBorder="1" applyProtection="1">
      <protection locked="0"/>
    </xf>
    <xf numFmtId="165" fontId="2" fillId="0" borderId="2" xfId="2" applyNumberFormat="1" applyBorder="1" applyProtection="1"/>
    <xf numFmtId="167" fontId="13" fillId="0" borderId="17" xfId="2" applyFont="1" applyBorder="1" applyProtection="1"/>
    <xf numFmtId="167" fontId="13" fillId="0" borderId="14" xfId="2" applyFont="1" applyBorder="1" applyProtection="1"/>
    <xf numFmtId="165" fontId="2" fillId="0" borderId="4" xfId="2" applyNumberFormat="1" applyBorder="1" applyProtection="1"/>
    <xf numFmtId="166" fontId="2" fillId="0" borderId="4" xfId="2" applyNumberFormat="1" applyBorder="1" applyAlignment="1" applyProtection="1">
      <alignment horizontal="center"/>
    </xf>
    <xf numFmtId="167" fontId="2" fillId="0" borderId="3" xfId="2" applyFont="1" applyBorder="1" applyProtection="1"/>
    <xf numFmtId="167" fontId="2" fillId="0" borderId="3" xfId="2" applyFont="1" applyBorder="1" applyAlignment="1" applyProtection="1">
      <alignment horizontal="center"/>
    </xf>
    <xf numFmtId="167" fontId="13" fillId="0" borderId="17" xfId="2" applyFont="1" applyBorder="1" applyProtection="1">
      <protection locked="0"/>
    </xf>
    <xf numFmtId="165" fontId="2" fillId="0" borderId="18" xfId="2" applyNumberFormat="1" applyFill="1" applyBorder="1" applyProtection="1"/>
    <xf numFmtId="167" fontId="2" fillId="0" borderId="17" xfId="2" applyBorder="1" applyProtection="1">
      <protection locked="0"/>
    </xf>
    <xf numFmtId="167" fontId="2" fillId="0" borderId="7" xfId="2" applyFont="1" applyBorder="1" applyProtection="1"/>
    <xf numFmtId="165" fontId="2" fillId="0" borderId="2" xfId="2" applyNumberFormat="1" applyFill="1" applyBorder="1" applyProtection="1"/>
    <xf numFmtId="167" fontId="13" fillId="0" borderId="18" xfId="2" applyFont="1" applyBorder="1" applyAlignment="1" applyProtection="1">
      <alignment horizontal="center"/>
    </xf>
    <xf numFmtId="166" fontId="13" fillId="0" borderId="16" xfId="2" applyNumberFormat="1" applyFont="1" applyBorder="1" applyAlignment="1" applyProtection="1">
      <alignment horizontal="center"/>
    </xf>
    <xf numFmtId="167" fontId="13" fillId="0" borderId="8" xfId="2" applyFont="1" applyBorder="1" applyAlignment="1" applyProtection="1">
      <alignment horizontal="center"/>
    </xf>
    <xf numFmtId="166" fontId="2" fillId="5" borderId="2" xfId="2" applyNumberFormat="1" applyFill="1" applyBorder="1" applyAlignment="1" applyProtection="1">
      <alignment horizontal="center"/>
      <protection locked="0"/>
    </xf>
    <xf numFmtId="166" fontId="2" fillId="5" borderId="2" xfId="2" applyNumberFormat="1" applyFill="1" applyBorder="1" applyAlignment="1" applyProtection="1">
      <alignment horizontal="center"/>
    </xf>
    <xf numFmtId="167" fontId="2" fillId="0" borderId="12" xfId="2" applyBorder="1" applyProtection="1"/>
    <xf numFmtId="166" fontId="13" fillId="0" borderId="13" xfId="2" applyNumberFormat="1" applyFont="1" applyBorder="1" applyAlignment="1" applyProtection="1">
      <alignment horizontal="center"/>
    </xf>
    <xf numFmtId="167" fontId="15" fillId="0" borderId="6" xfId="2" applyFont="1" applyBorder="1" applyProtection="1"/>
    <xf numFmtId="166" fontId="13" fillId="0" borderId="11" xfId="2" applyNumberFormat="1" applyFont="1" applyBorder="1" applyAlignment="1" applyProtection="1">
      <alignment horizontal="center"/>
    </xf>
    <xf numFmtId="167" fontId="2" fillId="0" borderId="0" xfId="2"/>
    <xf numFmtId="170" fontId="2" fillId="0" borderId="0" xfId="2" applyNumberFormat="1"/>
    <xf numFmtId="168" fontId="7" fillId="0" borderId="0" xfId="2" applyNumberFormat="1" applyFont="1" applyFill="1" applyBorder="1" applyAlignment="1" applyProtection="1">
      <alignment horizontal="right"/>
    </xf>
    <xf numFmtId="164" fontId="5" fillId="0" borderId="0" xfId="2" applyNumberFormat="1" applyFont="1" applyFill="1" applyBorder="1" applyAlignment="1" applyProtection="1">
      <alignment horizontal="center"/>
    </xf>
    <xf numFmtId="0" fontId="0" fillId="0" borderId="1" xfId="0" applyFill="1" applyBorder="1"/>
    <xf numFmtId="167" fontId="13" fillId="0" borderId="9" xfId="2" applyFont="1" applyFill="1" applyBorder="1" applyAlignment="1" applyProtection="1">
      <alignment horizontal="center"/>
    </xf>
    <xf numFmtId="167" fontId="13" fillId="0" borderId="14" xfId="2" applyFont="1" applyFill="1" applyBorder="1" applyAlignment="1" applyProtection="1">
      <alignment horizontal="center"/>
    </xf>
    <xf numFmtId="171" fontId="9" fillId="0" borderId="0" xfId="2" applyNumberFormat="1" applyFont="1" applyFill="1" applyBorder="1" applyAlignment="1" applyProtection="1">
      <alignment horizontal="center"/>
    </xf>
    <xf numFmtId="167" fontId="2" fillId="0" borderId="1" xfId="2" applyFill="1" applyBorder="1" applyAlignment="1" applyProtection="1">
      <alignment horizontal="center"/>
    </xf>
    <xf numFmtId="167" fontId="13" fillId="0" borderId="19" xfId="2" applyFont="1" applyFill="1" applyBorder="1" applyAlignment="1" applyProtection="1">
      <alignment horizontal="center"/>
    </xf>
  </cellXfs>
  <cellStyles count="7">
    <cellStyle name="ConditionalStyle_1" xfId="1"/>
    <cellStyle name="Excel Built-in Normal" xfId="2"/>
    <cellStyle name="Heading" xfId="3"/>
    <cellStyle name="Heading1" xfId="4"/>
    <cellStyle name="Result" xfId="5"/>
    <cellStyle name="Result2" xfId="6"/>
    <cellStyle name="Stand.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theme" Target="theme/theme1.xml"/><Relationship Id="rId16" Type="http://schemas.openxmlformats.org/officeDocument/2006/relationships/styles" Target="styles.xml"/><Relationship Id="rId17" Type="http://schemas.openxmlformats.org/officeDocument/2006/relationships/sharedStrings" Target="sharedStrings.xml"/><Relationship Id="rId1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7"/>
  <sheetViews>
    <sheetView workbookViewId="0">
      <selection sqref="A1:I1"/>
    </sheetView>
  </sheetViews>
  <sheetFormatPr baseColWidth="10" defaultColWidth="8.83203125" defaultRowHeight="15" x14ac:dyDescent="0.2"/>
  <cols>
    <col min="1" max="1" width="13.33203125" style="1" customWidth="1"/>
    <col min="2" max="2" width="14.1640625" style="1" customWidth="1"/>
    <col min="3" max="3" width="15.83203125" style="1" customWidth="1"/>
    <col min="4" max="4" width="3.33203125" style="1" customWidth="1"/>
    <col min="5" max="5" width="22.5" style="1" customWidth="1"/>
    <col min="6" max="6" width="14.1640625" style="1" customWidth="1"/>
    <col min="7" max="7" width="3.5" style="1" customWidth="1"/>
    <col min="8" max="8" width="22.5" style="1" customWidth="1"/>
    <col min="9" max="9" width="15.83203125" style="1" customWidth="1"/>
    <col min="10" max="10" width="10.6640625" style="1" customWidth="1"/>
    <col min="11" max="11" width="20.1640625" style="1" customWidth="1"/>
    <col min="12" max="256" width="10.6640625" style="1" customWidth="1"/>
    <col min="257" max="257" width="13.33203125" style="1" customWidth="1"/>
    <col min="258" max="258" width="14.1640625" style="1" customWidth="1"/>
    <col min="259" max="259" width="15.83203125" style="1" customWidth="1"/>
    <col min="260" max="260" width="3.33203125" style="1" customWidth="1"/>
    <col min="261" max="261" width="22.5" style="1" customWidth="1"/>
    <col min="262" max="262" width="14.1640625" style="1" customWidth="1"/>
    <col min="263" max="263" width="3.5" style="1" customWidth="1"/>
    <col min="264" max="264" width="22.5" style="1" customWidth="1"/>
    <col min="265" max="265" width="15.83203125" style="1" customWidth="1"/>
    <col min="266" max="266" width="10.6640625" style="1" customWidth="1"/>
    <col min="267" max="267" width="20.1640625" style="1" customWidth="1"/>
    <col min="268" max="512" width="10.6640625" style="1" customWidth="1"/>
    <col min="513" max="513" width="13.33203125" style="1" customWidth="1"/>
    <col min="514" max="514" width="14.1640625" style="1" customWidth="1"/>
    <col min="515" max="515" width="15.83203125" style="1" customWidth="1"/>
    <col min="516" max="516" width="3.33203125" style="1" customWidth="1"/>
    <col min="517" max="517" width="22.5" style="1" customWidth="1"/>
    <col min="518" max="518" width="14.1640625" style="1" customWidth="1"/>
    <col min="519" max="519" width="3.5" style="1" customWidth="1"/>
    <col min="520" max="520" width="22.5" style="1" customWidth="1"/>
    <col min="521" max="521" width="15.83203125" style="1" customWidth="1"/>
    <col min="522" max="522" width="10.6640625" style="1" customWidth="1"/>
    <col min="523" max="523" width="20.1640625" style="1" customWidth="1"/>
    <col min="524" max="768" width="10.6640625" style="1" customWidth="1"/>
    <col min="769" max="769" width="13.33203125" style="1" customWidth="1"/>
    <col min="770" max="770" width="14.1640625" style="1" customWidth="1"/>
    <col min="771" max="771" width="15.83203125" style="1" customWidth="1"/>
    <col min="772" max="772" width="3.33203125" style="1" customWidth="1"/>
    <col min="773" max="773" width="22.5" style="1" customWidth="1"/>
    <col min="774" max="774" width="14.1640625" style="1" customWidth="1"/>
    <col min="775" max="775" width="3.5" style="1" customWidth="1"/>
    <col min="776" max="776" width="22.5" style="1" customWidth="1"/>
    <col min="777" max="777" width="15.83203125" style="1" customWidth="1"/>
    <col min="778" max="778" width="10.6640625" style="1" customWidth="1"/>
    <col min="779" max="779" width="20.1640625" style="1" customWidth="1"/>
    <col min="780" max="1024" width="10.6640625" style="1" customWidth="1"/>
  </cols>
  <sheetData>
    <row r="1" spans="1:10" ht="31" x14ac:dyDescent="0.35">
      <c r="A1" s="100" t="s">
        <v>0</v>
      </c>
      <c r="B1" s="100"/>
      <c r="C1" s="100"/>
      <c r="D1" s="100"/>
      <c r="E1" s="100"/>
      <c r="F1" s="100"/>
      <c r="G1" s="100"/>
      <c r="H1" s="100"/>
      <c r="I1" s="100"/>
    </row>
    <row r="2" spans="1:10" x14ac:dyDescent="0.2">
      <c r="A2" s="2"/>
      <c r="B2" s="2"/>
    </row>
    <row r="3" spans="1:10" ht="24" x14ac:dyDescent="0.3">
      <c r="A3" s="3" t="s">
        <v>1</v>
      </c>
      <c r="B3" s="101"/>
      <c r="C3" s="101"/>
      <c r="D3" s="101"/>
    </row>
    <row r="4" spans="1:10" x14ac:dyDescent="0.2">
      <c r="A4" s="2"/>
      <c r="B4" s="2"/>
    </row>
    <row r="5" spans="1:10" ht="24" x14ac:dyDescent="0.3">
      <c r="A5" s="3" t="s">
        <v>2</v>
      </c>
      <c r="B5" s="101"/>
      <c r="C5" s="101"/>
      <c r="D5" s="101"/>
      <c r="F5" s="3" t="s">
        <v>3</v>
      </c>
      <c r="G5" s="101"/>
      <c r="H5" s="101"/>
      <c r="I5" s="101"/>
    </row>
    <row r="6" spans="1:10" x14ac:dyDescent="0.2">
      <c r="A6" s="2"/>
      <c r="B6" s="2"/>
    </row>
    <row r="7" spans="1:10" ht="21" x14ac:dyDescent="0.25">
      <c r="A7" s="99" t="s">
        <v>4</v>
      </c>
      <c r="B7" s="99"/>
      <c r="C7" s="4"/>
    </row>
    <row r="8" spans="1:10" ht="21" x14ac:dyDescent="0.25">
      <c r="A8" s="99" t="s">
        <v>5</v>
      </c>
      <c r="B8" s="99"/>
      <c r="C8" s="4"/>
    </row>
    <row r="9" spans="1:10" ht="21" x14ac:dyDescent="0.25">
      <c r="A9" s="99" t="s">
        <v>6</v>
      </c>
      <c r="B9" s="99"/>
      <c r="C9" s="4"/>
    </row>
    <row r="10" spans="1:10" x14ac:dyDescent="0.2">
      <c r="A10" s="2"/>
      <c r="B10" s="2"/>
    </row>
    <row r="11" spans="1:10" ht="21" x14ac:dyDescent="0.25">
      <c r="A11" s="5" t="s">
        <v>7</v>
      </c>
      <c r="B11" s="5" t="s">
        <v>8</v>
      </c>
      <c r="C11" s="6" t="s">
        <v>9</v>
      </c>
      <c r="E11" s="5" t="s">
        <v>7</v>
      </c>
      <c r="F11" s="5" t="s">
        <v>10</v>
      </c>
      <c r="G11" s="7"/>
      <c r="H11" s="5" t="s">
        <v>7</v>
      </c>
      <c r="I11" s="5" t="s">
        <v>11</v>
      </c>
    </row>
    <row r="12" spans="1:10" ht="21" x14ac:dyDescent="0.25">
      <c r="A12" s="8" t="s">
        <v>12</v>
      </c>
      <c r="B12" s="9">
        <f>Januar!$F$45</f>
        <v>0</v>
      </c>
      <c r="C12" s="10" t="str">
        <f t="shared" ref="C12:C23" si="0">IF(B12=0,"",B12-$C$7)</f>
        <v/>
      </c>
      <c r="E12" s="8" t="s">
        <v>12</v>
      </c>
      <c r="F12" s="9">
        <f>Januar!$J$45</f>
        <v>0</v>
      </c>
      <c r="G12" s="11"/>
      <c r="H12" s="8" t="s">
        <v>12</v>
      </c>
      <c r="I12" s="9">
        <f>Januar!$K$45</f>
        <v>0</v>
      </c>
    </row>
    <row r="13" spans="1:10" ht="21" x14ac:dyDescent="0.25">
      <c r="A13" s="8" t="s">
        <v>13</v>
      </c>
      <c r="B13" s="9">
        <f>Februar!$F$42</f>
        <v>0</v>
      </c>
      <c r="C13" s="12" t="str">
        <f t="shared" si="0"/>
        <v/>
      </c>
      <c r="E13" s="8" t="s">
        <v>13</v>
      </c>
      <c r="F13" s="9">
        <f>Februar!$J$42</f>
        <v>0</v>
      </c>
      <c r="G13" s="11"/>
      <c r="H13" s="8" t="s">
        <v>13</v>
      </c>
      <c r="I13" s="9">
        <f>Februar!$K$42</f>
        <v>0</v>
      </c>
    </row>
    <row r="14" spans="1:10" ht="21" x14ac:dyDescent="0.25">
      <c r="A14" s="8" t="s">
        <v>14</v>
      </c>
      <c r="B14" s="9">
        <f>März!$F$46</f>
        <v>0</v>
      </c>
      <c r="C14" s="12" t="str">
        <f t="shared" si="0"/>
        <v/>
      </c>
      <c r="E14" s="8" t="s">
        <v>14</v>
      </c>
      <c r="F14" s="9">
        <f>März!$J$46</f>
        <v>0</v>
      </c>
      <c r="G14" s="11"/>
      <c r="H14" s="8" t="s">
        <v>14</v>
      </c>
      <c r="I14" s="9">
        <f>März!$K$46</f>
        <v>0</v>
      </c>
    </row>
    <row r="15" spans="1:10" ht="21" x14ac:dyDescent="0.25">
      <c r="A15" s="8" t="s">
        <v>15</v>
      </c>
      <c r="B15" s="9">
        <f>April!$F$44</f>
        <v>0</v>
      </c>
      <c r="C15" s="12" t="str">
        <f t="shared" si="0"/>
        <v/>
      </c>
      <c r="E15" s="8" t="s">
        <v>15</v>
      </c>
      <c r="F15" s="9">
        <f>April!$J$44</f>
        <v>0</v>
      </c>
      <c r="G15" s="11"/>
      <c r="H15" s="8" t="s">
        <v>15</v>
      </c>
      <c r="I15" s="9">
        <f>April!$K$44</f>
        <v>0</v>
      </c>
    </row>
    <row r="16" spans="1:10" ht="21" x14ac:dyDescent="0.25">
      <c r="A16" s="8" t="s">
        <v>16</v>
      </c>
      <c r="B16" s="9">
        <f>Mai!$F$46</f>
        <v>0</v>
      </c>
      <c r="C16" s="10" t="str">
        <f t="shared" si="0"/>
        <v/>
      </c>
      <c r="E16" s="8" t="s">
        <v>16</v>
      </c>
      <c r="F16" s="9">
        <f>Mai!$J$46</f>
        <v>0</v>
      </c>
      <c r="G16" s="11"/>
      <c r="H16" s="8" t="s">
        <v>16</v>
      </c>
      <c r="I16" s="9">
        <f>Mai!$K$46</f>
        <v>0</v>
      </c>
      <c r="J16" s="13"/>
    </row>
    <row r="17" spans="1:10" ht="21" x14ac:dyDescent="0.25">
      <c r="A17" s="8" t="s">
        <v>17</v>
      </c>
      <c r="B17" s="9">
        <f>Juni!$F$44</f>
        <v>0</v>
      </c>
      <c r="C17" s="12" t="str">
        <f t="shared" si="0"/>
        <v/>
      </c>
      <c r="E17" s="8" t="s">
        <v>17</v>
      </c>
      <c r="F17" s="9">
        <f>Juni!$J$44</f>
        <v>0</v>
      </c>
      <c r="G17" s="11"/>
      <c r="H17" s="8" t="s">
        <v>17</v>
      </c>
      <c r="I17" s="9">
        <f>Juni!$K$44</f>
        <v>0</v>
      </c>
      <c r="J17" s="13"/>
    </row>
    <row r="18" spans="1:10" ht="21" x14ac:dyDescent="0.25">
      <c r="A18" s="8" t="s">
        <v>18</v>
      </c>
      <c r="B18" s="9">
        <f>Juli!$F$45</f>
        <v>0</v>
      </c>
      <c r="C18" s="12" t="str">
        <f t="shared" si="0"/>
        <v/>
      </c>
      <c r="E18" s="8" t="s">
        <v>18</v>
      </c>
      <c r="F18" s="9">
        <f>Juli!$J$45</f>
        <v>0</v>
      </c>
      <c r="G18" s="11"/>
      <c r="H18" s="8" t="s">
        <v>18</v>
      </c>
      <c r="I18" s="9">
        <f>Juli!$K$45</f>
        <v>0</v>
      </c>
      <c r="J18" s="13"/>
    </row>
    <row r="19" spans="1:10" ht="21" x14ac:dyDescent="0.25">
      <c r="A19" s="8" t="s">
        <v>19</v>
      </c>
      <c r="B19" s="9">
        <f>August!$F$46</f>
        <v>0</v>
      </c>
      <c r="C19" s="12" t="str">
        <f t="shared" si="0"/>
        <v/>
      </c>
      <c r="E19" s="8" t="s">
        <v>19</v>
      </c>
      <c r="F19" s="9">
        <f>August!$J$46</f>
        <v>0</v>
      </c>
      <c r="G19" s="11"/>
      <c r="H19" s="8" t="s">
        <v>19</v>
      </c>
      <c r="I19" s="9">
        <f>August!$K$46</f>
        <v>0</v>
      </c>
    </row>
    <row r="20" spans="1:10" ht="21" x14ac:dyDescent="0.25">
      <c r="A20" s="8" t="s">
        <v>20</v>
      </c>
      <c r="B20" s="9">
        <f>September!$F$44</f>
        <v>0</v>
      </c>
      <c r="C20" s="12" t="str">
        <f t="shared" si="0"/>
        <v/>
      </c>
      <c r="E20" s="8" t="s">
        <v>20</v>
      </c>
      <c r="F20" s="9">
        <f>September!$J$44</f>
        <v>0</v>
      </c>
      <c r="G20" s="11"/>
      <c r="H20" s="8" t="s">
        <v>20</v>
      </c>
      <c r="I20" s="9">
        <f>September!$K$44</f>
        <v>0</v>
      </c>
    </row>
    <row r="21" spans="1:10" ht="21" x14ac:dyDescent="0.25">
      <c r="A21" s="8" t="s">
        <v>21</v>
      </c>
      <c r="B21" s="9">
        <f>Oktober!$F$45</f>
        <v>0</v>
      </c>
      <c r="C21" s="12" t="str">
        <f t="shared" si="0"/>
        <v/>
      </c>
      <c r="E21" s="8" t="s">
        <v>21</v>
      </c>
      <c r="F21" s="9">
        <f>Oktober!$J$45</f>
        <v>0</v>
      </c>
      <c r="G21" s="11"/>
      <c r="H21" s="8" t="s">
        <v>21</v>
      </c>
      <c r="I21" s="9">
        <f>Oktober!$K$45</f>
        <v>0</v>
      </c>
    </row>
    <row r="22" spans="1:10" ht="21" x14ac:dyDescent="0.25">
      <c r="A22" s="8" t="s">
        <v>22</v>
      </c>
      <c r="B22" s="9">
        <f>November!$F$45</f>
        <v>0</v>
      </c>
      <c r="C22" s="12" t="str">
        <f t="shared" si="0"/>
        <v/>
      </c>
      <c r="E22" s="8" t="s">
        <v>22</v>
      </c>
      <c r="F22" s="9">
        <f>November!$J$45</f>
        <v>0</v>
      </c>
      <c r="G22" s="11"/>
      <c r="H22" s="8" t="s">
        <v>22</v>
      </c>
      <c r="I22" s="9">
        <f>November!$K$45</f>
        <v>0</v>
      </c>
    </row>
    <row r="23" spans="1:10" ht="21" x14ac:dyDescent="0.25">
      <c r="A23" s="14" t="s">
        <v>23</v>
      </c>
      <c r="B23" s="9">
        <f>Dezember!$F$45</f>
        <v>0</v>
      </c>
      <c r="C23" s="15" t="str">
        <f t="shared" si="0"/>
        <v/>
      </c>
      <c r="E23" s="14" t="s">
        <v>23</v>
      </c>
      <c r="F23" s="9">
        <f>Dezember!$J$45</f>
        <v>0</v>
      </c>
      <c r="G23" s="11"/>
      <c r="H23" s="8" t="s">
        <v>23</v>
      </c>
      <c r="I23" s="9">
        <f>Dezember!$K$45</f>
        <v>0</v>
      </c>
    </row>
    <row r="24" spans="1:10" ht="23.25" customHeight="1" x14ac:dyDescent="0.25">
      <c r="A24" s="16"/>
      <c r="B24" s="16"/>
      <c r="C24" s="16"/>
      <c r="E24" s="8" t="s">
        <v>24</v>
      </c>
      <c r="F24" s="9">
        <f>SUM(F12:F23)</f>
        <v>0</v>
      </c>
      <c r="G24" s="17"/>
      <c r="H24" s="18"/>
      <c r="I24" s="19"/>
    </row>
    <row r="25" spans="1:10" ht="21" x14ac:dyDescent="0.25">
      <c r="A25" s="8" t="s">
        <v>25</v>
      </c>
      <c r="B25" s="12">
        <f>SUM(B12:B24)</f>
        <v>0</v>
      </c>
      <c r="C25" s="12">
        <f>SUM(C12:C24)</f>
        <v>0</v>
      </c>
      <c r="E25" s="8" t="s">
        <v>26</v>
      </c>
      <c r="F25" s="20"/>
      <c r="G25" s="11"/>
      <c r="H25" s="8" t="s">
        <v>27</v>
      </c>
      <c r="I25" s="21">
        <f>SUM(I12:I24)</f>
        <v>0</v>
      </c>
    </row>
    <row r="26" spans="1:10" ht="21" x14ac:dyDescent="0.25">
      <c r="A26" s="8" t="s">
        <v>28</v>
      </c>
      <c r="B26" s="22"/>
      <c r="C26" s="23"/>
      <c r="E26" s="8" t="s">
        <v>29</v>
      </c>
      <c r="F26" s="20"/>
      <c r="G26" s="11"/>
      <c r="H26" s="11"/>
      <c r="I26" s="11"/>
    </row>
    <row r="27" spans="1:10" ht="21" x14ac:dyDescent="0.25">
      <c r="A27" s="8" t="s">
        <v>30</v>
      </c>
      <c r="B27" s="22"/>
      <c r="C27" s="12">
        <f>SUM(C25:C26)</f>
        <v>0</v>
      </c>
      <c r="E27" s="8" t="s">
        <v>26</v>
      </c>
      <c r="F27" s="9">
        <f>F25+F26-F24</f>
        <v>0</v>
      </c>
      <c r="G27" s="11"/>
      <c r="H27" s="11"/>
      <c r="I27" s="11"/>
    </row>
  </sheetData>
  <mergeCells count="7">
    <mergeCell ref="A9:B9"/>
    <mergeCell ref="A1:I1"/>
    <mergeCell ref="B3:D3"/>
    <mergeCell ref="B5:D5"/>
    <mergeCell ref="G5:I5"/>
    <mergeCell ref="A7:B7"/>
    <mergeCell ref="A8:B8"/>
  </mergeCells>
  <printOptions horizontalCentered="1"/>
  <pageMargins left="0.31535433070866142" right="0.31535433070866142" top="0.78740157480314954" bottom="0.78740157480314954" header="0.39370078740157477" footer="0.39370078740157477"/>
  <pageSetup paperSize="0" scale="90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5"/>
  <sheetViews>
    <sheetView tabSelected="1" zoomScale="182" zoomScaleNormal="182" zoomScalePageLayoutView="182" workbookViewId="0">
      <selection activeCell="A8" sqref="A8"/>
    </sheetView>
  </sheetViews>
  <sheetFormatPr baseColWidth="10" defaultColWidth="8.83203125" defaultRowHeight="15" x14ac:dyDescent="0.2"/>
  <cols>
    <col min="1" max="1" width="10.1640625" style="1" customWidth="1"/>
    <col min="2" max="2" width="12.5" style="1" customWidth="1"/>
    <col min="3" max="3" width="9.6640625" style="1" customWidth="1"/>
    <col min="4" max="5" width="6.6640625" style="1" customWidth="1"/>
    <col min="6" max="6" width="9" style="1" customWidth="1"/>
    <col min="7" max="9" width="8" style="1" customWidth="1"/>
    <col min="10" max="10" width="6.6640625" style="1" customWidth="1"/>
    <col min="11" max="11" width="5.6640625" style="1" customWidth="1"/>
    <col min="12" max="25" width="10.6640625" style="1" hidden="1" customWidth="1"/>
    <col min="26" max="1024" width="10.6640625" style="1" customWidth="1"/>
  </cols>
  <sheetData>
    <row r="1" spans="1:25" ht="31.25" customHeight="1" x14ac:dyDescent="0.3">
      <c r="A1" s="104">
        <f>A8</f>
        <v>42005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24" t="s">
        <v>31</v>
      </c>
      <c r="M1" s="25" t="s">
        <v>32</v>
      </c>
      <c r="N1" s="25" t="s">
        <v>33</v>
      </c>
      <c r="O1" s="25" t="s">
        <v>34</v>
      </c>
      <c r="P1" s="25" t="s">
        <v>35</v>
      </c>
      <c r="R1" s="1" t="s">
        <v>36</v>
      </c>
    </row>
    <row r="2" spans="1:25" ht="6.5" customHeigh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25" x14ac:dyDescent="0.2">
      <c r="A3" s="1" t="s">
        <v>2</v>
      </c>
      <c r="B3" s="105">
        <f>Gesamt!$B$5</f>
        <v>0</v>
      </c>
      <c r="C3" s="105"/>
      <c r="D3" s="105"/>
      <c r="F3" s="1" t="s">
        <v>3</v>
      </c>
      <c r="G3" s="105">
        <f>Gesamt!$G$5</f>
        <v>0</v>
      </c>
      <c r="H3" s="105"/>
      <c r="I3" s="105"/>
      <c r="J3" s="105"/>
    </row>
    <row r="4" spans="1:25" x14ac:dyDescent="0.2">
      <c r="B4" s="27"/>
      <c r="C4" s="27"/>
      <c r="D4" s="27"/>
    </row>
    <row r="5" spans="1:25" x14ac:dyDescent="0.2">
      <c r="A5" s="1" t="s">
        <v>1</v>
      </c>
      <c r="B5" s="105">
        <f>Gesamt!$B$3</f>
        <v>0</v>
      </c>
      <c r="C5" s="105"/>
      <c r="D5" s="105"/>
    </row>
    <row r="6" spans="1:25" x14ac:dyDescent="0.2">
      <c r="D6" s="28"/>
    </row>
    <row r="7" spans="1:25" ht="17" x14ac:dyDescent="0.2">
      <c r="A7" s="29" t="s">
        <v>37</v>
      </c>
      <c r="B7" s="29" t="s">
        <v>38</v>
      </c>
      <c r="C7" s="29" t="s">
        <v>39</v>
      </c>
      <c r="D7" s="30" t="s">
        <v>40</v>
      </c>
      <c r="E7" s="30" t="s">
        <v>41</v>
      </c>
      <c r="F7" s="30" t="s">
        <v>42</v>
      </c>
      <c r="G7" s="30" t="s">
        <v>43</v>
      </c>
      <c r="H7" s="30" t="s">
        <v>44</v>
      </c>
      <c r="I7" s="30" t="s">
        <v>45</v>
      </c>
      <c r="J7" s="30" t="s">
        <v>10</v>
      </c>
      <c r="K7" s="30" t="s">
        <v>11</v>
      </c>
      <c r="L7" s="31"/>
      <c r="M7" s="31"/>
      <c r="N7" s="31"/>
      <c r="O7" s="31"/>
      <c r="P7" s="31"/>
    </row>
    <row r="8" spans="1:25" s="40" customFormat="1" x14ac:dyDescent="0.2">
      <c r="A8" s="32">
        <v>42005</v>
      </c>
      <c r="B8" s="32" t="s">
        <v>46</v>
      </c>
      <c r="C8" s="33"/>
      <c r="D8" s="34"/>
      <c r="E8" s="35"/>
      <c r="F8" t="str">
        <f>IF(K8="X",Gesamt!$C$8,IF(J8="X",Gesamt!$C$9,IF(IF(E8&lt;D8,E8+(24-D8),E8-D8)&gt;0,IF(E8&lt;D8,E8+(24-D8),E8-D8),"")))</f>
        <v/>
      </c>
      <c r="G8" s="36" t="str">
        <f>IF(SUM(L8:P8)=0,"",SUM(L8:P8))</f>
        <v/>
      </c>
      <c r="H8" s="36" t="str">
        <f>IF(D8="","",IF(Q8=0,IF(B8="Sonntag",IF(D8&gt;E8,24-D8,E8-D8),IF(AND(B8="Samstag",Q9=0),IF(D8&gt;E8,E8,""),"")),IF(AND(B8="Samstag",Q9=0),IF(D8&gt;E8,E8,""),"")))</f>
        <v/>
      </c>
      <c r="I8" s="36" t="str">
        <f>IF(D8="","",IF(AND(Q8=1,Q9=1),IF(D8&gt;E8,24-D8+E8,E8-D8),IF(Q8=1,IF(D8&gt;E8,24-D8,E8-D8),IF(AND(Q9=1,D8&gt;E8),E8,""))))</f>
        <v/>
      </c>
      <c r="J8" s="36" t="str">
        <f>IF(C8="Urlaub","X","")</f>
        <v/>
      </c>
      <c r="K8" s="36" t="str">
        <f>IF(C8="Krank","X","")</f>
        <v/>
      </c>
      <c r="L8" s="37">
        <f>IF(OR(Q8=1,Q9=1,B8="Sonntag",B9="Sonntag"),"",SUM(R8:W8))</f>
        <v>0</v>
      </c>
      <c r="M8" s="38" t="str">
        <f>IF(B8="Sonntag","",IF(AND(Q8=1,D8&gt;E8),SUM(U8:W8),""))</f>
        <v/>
      </c>
      <c r="N8" s="38" t="str">
        <f>IF(OR(AND(Q8=1,Q9=1),AND(Q9=1,B8="Sonntag")),"",IF(Q9=1,SUM(R8:T8),""))</f>
        <v/>
      </c>
      <c r="O8" s="38" t="str">
        <f>IF(Q9=1,"",IF(AND(B8="Sonntag",D8&gt;E8,Q8=0),SUM(U8:W8),""))</f>
        <v/>
      </c>
      <c r="P8" s="38" t="str">
        <f>IF(OR(Q8=1,Q9=1),"",IF(B9="Sonntag",SUM(R8:W8),""))</f>
        <v/>
      </c>
      <c r="Q8" s="38" t="b">
        <f>OR(Feiertage!$B$1=A8,Feiertage!$B$2=A8,Feiertage!$B$3=A8,Feiertage!$B$4=A8,Feiertage!$B$5=A8,Feiertage!$B$6=A8,Feiertage!$B$7=A8,Feiertage!$B$8=A8,Feiertage!$B$9=A8)</f>
        <v>0</v>
      </c>
      <c r="R8" s="38" t="str">
        <f>IF(AND(D8&gt;E8,D8&lt;20),4,"")</f>
        <v/>
      </c>
      <c r="S8" s="38" t="str">
        <f>IF(AND(D8&gt;E8,D8&gt;=20),24-D8,"")</f>
        <v/>
      </c>
      <c r="T8" s="38" t="str">
        <f>IF(AND(D8&lt;E8,E8&gt;=20),E8-20,"")</f>
        <v/>
      </c>
      <c r="U8" s="38" t="str">
        <f>IF(AND(D8&gt;E8,E8&gt;=6),6,"")</f>
        <v/>
      </c>
      <c r="V8" s="38" t="str">
        <f>IF(AND(D8&gt;E8,E8&lt;6),E8,"")</f>
        <v/>
      </c>
      <c r="W8" s="38" t="str">
        <f>IF(AND(D8&lt;E8,E8&gt;=6,D8&lt;=6),6-D8,"")</f>
        <v/>
      </c>
      <c r="X8" s="38" t="str">
        <f>IF(AND(D8&lt;E8,E8&lt;6),6-E8,"")</f>
        <v/>
      </c>
      <c r="Y8" s="39" t="s">
        <v>47</v>
      </c>
    </row>
    <row r="9" spans="1:25" x14ac:dyDescent="0.2">
      <c r="A9" s="32">
        <v>42006</v>
      </c>
      <c r="B9" s="32" t="s">
        <v>48</v>
      </c>
      <c r="C9" s="33"/>
      <c r="D9" s="34"/>
      <c r="E9" s="35"/>
      <c r="F9" t="str">
        <f>IF(K9="X",Gesamt!$C$8,IF(J9="X",Gesamt!$C$9,IF(IF(E9&lt;D9,E9+(24-D9),E9-D9)&gt;0,IF(E9&lt;D9,E9+(24-D9),E9-D9),"")))</f>
        <v/>
      </c>
      <c r="G9" s="36" t="str">
        <f>IF(SUM(L9:P9)=0,"",SUM(L9:P9))</f>
        <v/>
      </c>
      <c r="H9" s="36" t="str">
        <f>IF(D9="","",IF(Q9=0,IF(B9="Sonntag",IF(D9&gt;E9,24-D9,E9-D9),IF(AND(B9="Samstag",Q10=0),IF(D9&gt;E9,E9,""),"")),IF(AND(B9="Samstag",Q10=0),IF(D9&gt;E9,E9,""),"")))</f>
        <v/>
      </c>
      <c r="I9" s="36" t="str">
        <f>IF(D9="","",IF(AND(Q9=1,Q10=1),IF(D9&gt;E9,24-D9+E9,E9-D9),IF(Q9=1,IF(D9&gt;E9,24-D9,E9-D9),IF(AND(Q10=1,D9&gt;E9),E9,""))))</f>
        <v/>
      </c>
      <c r="J9" s="36" t="str">
        <f>IF(C9="Urlaub","X","")</f>
        <v/>
      </c>
      <c r="K9" s="36" t="str">
        <f>IF(C9="Krank","X","")</f>
        <v/>
      </c>
      <c r="L9" s="37">
        <f>IF(OR(Q9=1,Q10=1,B9="Sonntag",B10="Sonntag"),"",SUM(R9:W9))</f>
        <v>0</v>
      </c>
      <c r="M9" s="38" t="str">
        <f>IF(B9="Sonntag","",IF(AND(Q9=1,D9&gt;E9),SUM(U9:W9),""))</f>
        <v/>
      </c>
      <c r="N9" s="38" t="str">
        <f>IF(OR(AND(Q9=1,Q10=1),AND(Q10=1,B9="Sonntag")),"",IF(Q10=1,SUM(R9:T9),""))</f>
        <v/>
      </c>
      <c r="O9" s="38" t="str">
        <f>IF(Q10=1,"",IF(AND(B9="Sonntag",D9&gt;E9,Q9=0),SUM(U9:W9),""))</f>
        <v/>
      </c>
      <c r="P9" s="38" t="str">
        <f>IF(OR(Q9=1,Q10=1),"",IF(B10="Sonntag",SUM(R9:W9),""))</f>
        <v/>
      </c>
      <c r="Q9" s="38" t="b">
        <f>OR(Feiertage!$B$1=A9,Feiertage!$B$2=A9,Feiertage!$B$3=A9,Feiertage!$B$4=A9,Feiertage!$B$5=A9,Feiertage!$B$6=A9,Feiertage!$B$7=A9,Feiertage!$B$8=A9,Feiertage!$B$9=A9)</f>
        <v>0</v>
      </c>
      <c r="R9" s="38" t="str">
        <f>IF(AND(D9&gt;E9,D9&lt;20),4,"")</f>
        <v/>
      </c>
      <c r="S9" s="38" t="str">
        <f>IF(AND(D9&gt;E9,D9&gt;=20),24-D9,"")</f>
        <v/>
      </c>
      <c r="T9" s="38" t="str">
        <f>IF(AND(D9&lt;E9,E9&gt;=20),E9-20,"")</f>
        <v/>
      </c>
      <c r="U9" s="38" t="str">
        <f>IF(AND(D9&gt;E9,E9&gt;=6),6,"")</f>
        <v/>
      </c>
      <c r="V9" s="38" t="str">
        <f>IF(AND(D9&gt;E9,E9&lt;6),E9,"")</f>
        <v/>
      </c>
      <c r="W9" s="38" t="str">
        <f>IF(AND(D9&lt;E9,E9&gt;=6,D9&lt;=6),6-D9,"")</f>
        <v/>
      </c>
      <c r="X9" s="38" t="str">
        <f>IF(AND(D9&lt;E9,E9&lt;6),6-E9,"")</f>
        <v/>
      </c>
      <c r="Y9" s="39" t="s">
        <v>47</v>
      </c>
    </row>
    <row r="10" spans="1:25" x14ac:dyDescent="0.2">
      <c r="A10" s="32">
        <v>42007</v>
      </c>
      <c r="B10" s="32" t="s">
        <v>49</v>
      </c>
      <c r="C10" s="33"/>
      <c r="D10" s="34"/>
      <c r="E10" s="35"/>
      <c r="F10" t="str">
        <f>IF(K10="X",Gesamt!$C$8,IF(J10="X",Gesamt!$C$9,IF(IF(E10&lt;D10,E10+(24-D10),E10-D10)&gt;0,IF(E10&lt;D10,E10+(24-D10),E10-D10),"")))</f>
        <v/>
      </c>
      <c r="G10" s="36" t="str">
        <f>IF(SUM(L10:P10)=0,"",SUM(L10:P10))</f>
        <v/>
      </c>
      <c r="H10" s="36" t="str">
        <f>IF(D10="","",IF(Q10=0,IF(B10="Sonntag",IF(D10&gt;E10,24-D10,E10-D10),IF(AND(B10="Samstag",Q11=0),IF(D10&gt;E10,E10,""),"")),IF(AND(B10="Samstag",Q11=0),IF(D10&gt;E10,E10,""),"")))</f>
        <v/>
      </c>
      <c r="I10" s="36" t="str">
        <f>IF(D10="","",IF(AND(Q10=1,Q11=1),IF(D10&gt;E10,24-D10+E10,E10-D10),IF(Q10=1,IF(D10&gt;E10,24-D10,E10-D10),IF(AND(Q11=1,D10&gt;E10),E10,""))))</f>
        <v/>
      </c>
      <c r="J10" s="36" t="str">
        <f>IF(C10="Urlaub","X","")</f>
        <v/>
      </c>
      <c r="K10" s="36" t="str">
        <f>IF(C10="Krank","X","")</f>
        <v/>
      </c>
      <c r="L10" s="41" t="str">
        <f>IF(OR(Q10=1,Q11=1,B10="Sonntag",B11="Sonntag"),"",SUM(R10:X10))</f>
        <v/>
      </c>
      <c r="M10" s="42" t="str">
        <f>IF(B10="Sonntag","",IF(AND(Q10=1,D10&gt;E10),SUM(U10:X10),""))</f>
        <v/>
      </c>
      <c r="N10" s="42" t="str">
        <f>IF(AND(Q10=1,Q11=1),"",IF(Q11=1,SUM(R10:T10),""))</f>
        <v/>
      </c>
      <c r="O10" s="42" t="str">
        <f>IF(Q11=1,"",IF(AND(B10="Sonntag",D10&gt;E10,Q10=0),SUM(U10:X10),""))</f>
        <v/>
      </c>
      <c r="P10" s="42">
        <f>IF(OR(Q10=1,Q11=1),"",IF(B11="Sonntag",SUM(R10:T10),""))</f>
        <v>0</v>
      </c>
      <c r="Q10" s="42" t="b">
        <f>OR(Feiertage!$B$1=A10,Feiertage!$B$2=A10,Feiertage!$B$3=A10,Feiertage!$B$4=A10,Feiertage!$B$5=A10,Feiertage!$B$6=A10,Feiertage!$B$7=A10,Feiertage!$B$8=A10,Feiertage!$B$9=A10)</f>
        <v>0</v>
      </c>
      <c r="R10" s="42" t="str">
        <f>IF(AND(D10&gt;E10,D10&lt;20),4,IF(AND(D10&lt;E10,D10&lt;=6),6-D10,""))</f>
        <v/>
      </c>
      <c r="S10" s="42" t="str">
        <f>IF(AND(D10&gt;E10,D10&gt;=20),24-D10,"")</f>
        <v/>
      </c>
      <c r="T10" s="42" t="str">
        <f>IF(AND(D10&lt;E10,E10&gt;=20),E10-20,"")</f>
        <v/>
      </c>
      <c r="U10" s="42" t="str">
        <f>IF(AND(D10&gt;E10,E10&gt;=6),6,"")</f>
        <v/>
      </c>
      <c r="V10" s="42" t="str">
        <f>IF(AND(D10&gt;E10,E10&lt;6),E10,"")</f>
        <v/>
      </c>
      <c r="W10" s="42" t="str">
        <f>IF(AND(D10&lt;E10,E10&gt;=6,D10&lt;=6),6-D10,"")</f>
        <v/>
      </c>
      <c r="X10" s="42" t="str">
        <f>IF(AND(D10&lt;E10,E10&lt;6),6-E10,"")</f>
        <v/>
      </c>
      <c r="Y10" s="43" t="s">
        <v>49</v>
      </c>
    </row>
    <row r="11" spans="1:25" x14ac:dyDescent="0.2">
      <c r="A11" s="32">
        <v>42008</v>
      </c>
      <c r="B11" s="32" t="s">
        <v>44</v>
      </c>
      <c r="C11" s="33"/>
      <c r="D11" s="34"/>
      <c r="E11" s="35"/>
      <c r="F11" t="str">
        <f>IF(K11="X",Gesamt!$C$8,IF(J11="X",Gesamt!$C$9,IF(IF(E11&lt;D11,E11+(24-D11),E11-D11)&gt;0,IF(E11&lt;D11,E11+(24-D11),E11-D11),"")))</f>
        <v/>
      </c>
      <c r="G11" s="36" t="str">
        <f>IF(SUM(L11:P11)=0,"",SUM(L11:P11))</f>
        <v/>
      </c>
      <c r="H11" s="36" t="str">
        <f>IF(D11="","",IF(Q11=0,IF(B11="Sonntag",IF(D11&gt;E11,24-D11,E11-D11),IF(AND(B11="Samstag",Q12=0),IF(D11&gt;E11,E11,""),"")),IF(AND(B11="Samstag",Q12=0),IF(D11&gt;E11,E11,""),"")))</f>
        <v/>
      </c>
      <c r="I11" s="36" t="str">
        <f>IF(D11="","",IF(AND(Q11=1,Q12=1),IF(D11&gt;E11,24-D11+E11,E11-D11),IF(Q11=1,IF(D11&gt;E11,24-D11,E11-D11),IF(AND(Q12=1,D11&gt;E11),E11,""))))</f>
        <v/>
      </c>
      <c r="J11" s="36" t="str">
        <f>IF(C11="Urlaub","X","")</f>
        <v/>
      </c>
      <c r="K11" s="36" t="str">
        <f>IF(C11="Krank","X","")</f>
        <v/>
      </c>
      <c r="L11" s="44" t="str">
        <f>IF(OR(Q11=1,Q12=1,B11="Sonntag",B12="Sonntag"),"",SUM(R11:X11))</f>
        <v/>
      </c>
      <c r="M11" s="45" t="str">
        <f>IF(B12="Sonntag","",IF(AND(Q11=1,D11&gt;E11),SUM(U11:X11),""))</f>
        <v/>
      </c>
      <c r="N11" s="45" t="str">
        <f>IF(AND(Q11=1,Q13=1),"",IF(Q12=1,SUM(R11:T11),""))</f>
        <v/>
      </c>
      <c r="O11" s="45" t="str">
        <f>IF(Q13=1,"",IF(AND(B11="Sonntag",D11&gt;E11,Q11=0),SUM(U11:X11),""))</f>
        <v/>
      </c>
      <c r="P11" s="45" t="str">
        <f>IF(OR(Q11=1,Q13=1),"",IF(B12="Sonntag",SUM(R11:T11),""))</f>
        <v/>
      </c>
      <c r="Q11" s="45" t="b">
        <f>OR(Feiertage!$B$1=A11,Feiertage!$B$2=A11,Feiertage!$B$3=A11,Feiertage!$B$4=A11,Feiertage!$B$5=A11,Feiertage!$B$6=A11,Feiertage!$B$7=A11,Feiertage!$B$8=A11,Feiertage!$B$9=A11)</f>
        <v>0</v>
      </c>
      <c r="R11" s="45" t="str">
        <f>IF(AND(D11&gt;E11,D11&lt;20),4,"")</f>
        <v/>
      </c>
      <c r="S11" s="45" t="str">
        <f>IF(AND(D11&gt;E11,D11&gt;=20),24-D11,"")</f>
        <v/>
      </c>
      <c r="T11" s="45" t="str">
        <f>IF(AND(D11&lt;E11,E11&gt;=20),E11-20,"")</f>
        <v/>
      </c>
      <c r="U11" s="45" t="str">
        <f>IF(AND(D11&gt;E11,E11&gt;=6),6,"")</f>
        <v/>
      </c>
      <c r="V11" s="45" t="str">
        <f>IF(AND(D11&gt;E11,E11&lt;6),E11,"")</f>
        <v/>
      </c>
      <c r="W11" s="45" t="str">
        <f>IF(AND(D11&lt;E11,E11&gt;=6,D11&lt;=6),6-D11,"")</f>
        <v/>
      </c>
      <c r="X11" s="45" t="str">
        <f>IF(AND(D11&lt;E11,E11&lt;6),E11-D11,"")</f>
        <v/>
      </c>
      <c r="Y11" s="46" t="s">
        <v>44</v>
      </c>
    </row>
    <row r="12" spans="1:25" s="54" customFormat="1" x14ac:dyDescent="0.2">
      <c r="A12" s="32"/>
      <c r="B12" s="32"/>
      <c r="C12" s="47"/>
      <c r="D12" s="102" t="s">
        <v>50</v>
      </c>
      <c r="E12" s="102"/>
      <c r="F12" s="48">
        <f>SUM(F7:F11)</f>
        <v>0</v>
      </c>
      <c r="G12" s="48">
        <f>SUM(G7:G11)</f>
        <v>0</v>
      </c>
      <c r="H12" s="48">
        <f>SUM(H7:H11)</f>
        <v>0</v>
      </c>
      <c r="I12" s="48">
        <f>SUM(I7:I11)</f>
        <v>0</v>
      </c>
      <c r="J12" s="49">
        <f>COUNTIF(J7:J11,"X")</f>
        <v>0</v>
      </c>
      <c r="K12" s="50">
        <f>COUNTIF(K7:K11,"X")</f>
        <v>0</v>
      </c>
      <c r="L12" s="51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3"/>
    </row>
    <row r="13" spans="1:25" x14ac:dyDescent="0.2">
      <c r="A13" s="32">
        <v>42009</v>
      </c>
      <c r="B13" s="32" t="s">
        <v>51</v>
      </c>
      <c r="C13" s="33"/>
      <c r="D13" s="34"/>
      <c r="E13" s="35"/>
      <c r="F13" t="str">
        <f>IF(K13="X",Gesamt!$C$8,IF(J13="X",Gesamt!$C$9,IF(IF(E13&lt;D13,E13+(24-D13),E13-D13)&gt;0,IF(E13&lt;D13,E13+(24-D13),E13-D13),"")))</f>
        <v/>
      </c>
      <c r="G13" s="36" t="str">
        <f t="shared" ref="G13:G19" si="0">IF(SUM(L13:P13)=0,"",SUM(L13:P13))</f>
        <v/>
      </c>
      <c r="H13" s="36" t="str">
        <f t="shared" ref="H13:H19" si="1">IF(D13="","",IF(Q13=0,IF(B13="Sonntag",IF(D13&gt;E13,24-D13,E13-D13),IF(AND(B13="Samstag",Q14=0),IF(D13&gt;E13,E13,""),"")),IF(AND(B13="Samstag",Q14=0),IF(D13&gt;E13,E13,""),"")))</f>
        <v/>
      </c>
      <c r="I13" s="36" t="str">
        <f t="shared" ref="I13:I19" si="2">IF(D13="","",IF(AND(Q13=1,Q14=1),IF(D13&gt;E13,24-D13+E13,E13-D13),IF(Q13=1,IF(D13&gt;E13,24-D13,E13-D13),IF(AND(Q14=1,D13&gt;E13),E13,""))))</f>
        <v/>
      </c>
      <c r="J13" s="36" t="str">
        <f t="shared" ref="J13:J19" si="3">IF(C13="Urlaub","X","")</f>
        <v/>
      </c>
      <c r="K13" s="36" t="str">
        <f t="shared" ref="K13:K19" si="4">IF(C13="Krank","X","")</f>
        <v/>
      </c>
      <c r="L13" s="37">
        <f>IF(OR(Q13=1,Q14=1,B13="Sonntag",B14="Sonntag"),"",SUM(R13:W13))</f>
        <v>0</v>
      </c>
      <c r="M13" s="38" t="str">
        <f>IF(B13="Sonntag","",IF(AND(Q13=1,D13&gt;E13),SUM(U13:W13),""))</f>
        <v/>
      </c>
      <c r="N13" s="38" t="str">
        <f>IF(OR(AND(Q13=1,Q14=1),AND(Q14=1,B13="Sonntag")),"",IF(Q14=1,SUM(R13:T13),""))</f>
        <v/>
      </c>
      <c r="O13" s="38" t="str">
        <f>IF(Q14=1,"",IF(AND(B13="Sonntag",D13&gt;E13,Q13=0),SUM(U13:W13),""))</f>
        <v/>
      </c>
      <c r="P13" s="38" t="str">
        <f>IF(OR(Q13=1,Q14=1),"",IF(B14="Sonntag",SUM(R13:W13),""))</f>
        <v/>
      </c>
      <c r="Q13" s="38" t="b">
        <f>OR(Feiertage!$B$1=A13,Feiertage!$B$2=A13,Feiertage!$B$3=A13,Feiertage!$B$4=A13,Feiertage!$B$5=A13,Feiertage!$B$6=A13,Feiertage!$B$7=A13,Feiertage!$B$8=A13,Feiertage!$B$9=A13)</f>
        <v>0</v>
      </c>
      <c r="R13" s="38" t="str">
        <f>IF(AND(D13&gt;E13,D13&lt;20),4,"")</f>
        <v/>
      </c>
      <c r="S13" s="38" t="str">
        <f t="shared" ref="S13:S19" si="5">IF(AND(D13&gt;E13,D13&gt;=20),24-D13,"")</f>
        <v/>
      </c>
      <c r="T13" s="38" t="str">
        <f t="shared" ref="T13:T19" si="6">IF(AND(D13&lt;E13,E13&gt;=20),E13-20,"")</f>
        <v/>
      </c>
      <c r="U13" s="38" t="str">
        <f t="shared" ref="U13:U19" si="7">IF(AND(D13&gt;E13,E13&gt;=6),6,"")</f>
        <v/>
      </c>
      <c r="V13" s="38" t="str">
        <f t="shared" ref="V13:V19" si="8">IF(AND(D13&gt;E13,E13&lt;6),E13,"")</f>
        <v/>
      </c>
      <c r="W13" s="38" t="str">
        <f t="shared" ref="W13:W19" si="9">IF(AND(D13&lt;E13,E13&gt;=6,D13&lt;=6),6-D13,"")</f>
        <v/>
      </c>
      <c r="X13" s="38" t="str">
        <f t="shared" ref="X13:X18" si="10">IF(AND(D13&lt;E13,E13&lt;6),6-E13,"")</f>
        <v/>
      </c>
      <c r="Y13" s="39" t="s">
        <v>47</v>
      </c>
    </row>
    <row r="14" spans="1:25" x14ac:dyDescent="0.2">
      <c r="A14" s="32">
        <v>42010</v>
      </c>
      <c r="B14" s="32" t="s">
        <v>52</v>
      </c>
      <c r="C14" s="33"/>
      <c r="D14" s="34"/>
      <c r="E14" s="35"/>
      <c r="F14" t="str">
        <f>IF(K14="X",Gesamt!$C$8,IF(J14="X",Gesamt!$C$9,IF(IF(E14&lt;D14,E14+(24-D14),E14-D14)&gt;0,IF(E14&lt;D14,E14+(24-D14),E14-D14),"")))</f>
        <v/>
      </c>
      <c r="G14" s="36" t="str">
        <f t="shared" si="0"/>
        <v/>
      </c>
      <c r="H14" s="36" t="str">
        <f t="shared" si="1"/>
        <v/>
      </c>
      <c r="I14" s="36" t="str">
        <f t="shared" si="2"/>
        <v/>
      </c>
      <c r="J14" s="36" t="str">
        <f t="shared" si="3"/>
        <v/>
      </c>
      <c r="K14" s="36" t="str">
        <f t="shared" si="4"/>
        <v/>
      </c>
      <c r="L14" s="37">
        <f>IF(OR(Q14=1,Q15=1,B14="Sonntag",B15="Sonntag"),"",SUM(R14:W14))</f>
        <v>0</v>
      </c>
      <c r="M14" s="38" t="str">
        <f>IF(B14="Sonntag","",IF(AND(Q14=1,D14&gt;E14),SUM(U14:W14),""))</f>
        <v/>
      </c>
      <c r="N14" s="38" t="str">
        <f>IF(OR(AND(Q14=1,Q15=1),AND(Q15=1,B14="Sonntag")),"",IF(Q15=1,SUM(R14:T14),""))</f>
        <v/>
      </c>
      <c r="O14" s="38" t="str">
        <f>IF(Q15=1,"",IF(AND(B14="Sonntag",D14&gt;E14,Q14=0),SUM(U14:W14),""))</f>
        <v/>
      </c>
      <c r="P14" s="38" t="str">
        <f>IF(OR(Q14=1,Q15=1),"",IF(B15="Sonntag",SUM(R14:W14),""))</f>
        <v/>
      </c>
      <c r="Q14" s="38" t="b">
        <f>OR(Feiertage!$B$1=A14,Feiertage!$B$2=A14,Feiertage!$B$3=A14,Feiertage!$B$4=A14,Feiertage!$B$5=A14,Feiertage!$B$6=A14,Feiertage!$B$7=A14,Feiertage!$B$8=A14,Feiertage!$B$9=A14)</f>
        <v>0</v>
      </c>
      <c r="R14" s="38" t="str">
        <f>IF(AND(D14&gt;E14,D14&lt;20),4,"")</f>
        <v/>
      </c>
      <c r="S14" s="38" t="str">
        <f t="shared" si="5"/>
        <v/>
      </c>
      <c r="T14" s="38" t="str">
        <f t="shared" si="6"/>
        <v/>
      </c>
      <c r="U14" s="38" t="str">
        <f t="shared" si="7"/>
        <v/>
      </c>
      <c r="V14" s="38" t="str">
        <f t="shared" si="8"/>
        <v/>
      </c>
      <c r="W14" s="38" t="str">
        <f t="shared" si="9"/>
        <v/>
      </c>
      <c r="X14" s="38" t="str">
        <f t="shared" si="10"/>
        <v/>
      </c>
      <c r="Y14" s="39" t="s">
        <v>47</v>
      </c>
    </row>
    <row r="15" spans="1:25" x14ac:dyDescent="0.2">
      <c r="A15" s="32">
        <v>42011</v>
      </c>
      <c r="B15" s="32" t="s">
        <v>53</v>
      </c>
      <c r="C15" s="33"/>
      <c r="D15" s="34"/>
      <c r="E15" s="35"/>
      <c r="F15" t="str">
        <f>IF(K15="X",Gesamt!$C$8,IF(J15="X",Gesamt!$C$9,IF(IF(E15&lt;D15,E15+(24-D15),E15-D15)&gt;0,IF(E15&lt;D15,E15+(24-D15),E15-D15),"")))</f>
        <v/>
      </c>
      <c r="G15" s="36" t="str">
        <f t="shared" si="0"/>
        <v/>
      </c>
      <c r="H15" s="36" t="str">
        <f t="shared" si="1"/>
        <v/>
      </c>
      <c r="I15" s="36" t="str">
        <f t="shared" si="2"/>
        <v/>
      </c>
      <c r="J15" s="36" t="str">
        <f t="shared" si="3"/>
        <v/>
      </c>
      <c r="K15" s="36" t="str">
        <f t="shared" si="4"/>
        <v/>
      </c>
      <c r="L15" s="37">
        <f>IF(OR(Q15=1,Q16=1,B15="Sonntag",B16="Sonntag"),"",SUM(R15:W15))</f>
        <v>0</v>
      </c>
      <c r="M15" s="38" t="str">
        <f>IF(B15="Sonntag","",IF(AND(Q15=1,D15&gt;E15),SUM(U15:W15),""))</f>
        <v/>
      </c>
      <c r="N15" s="38" t="str">
        <f>IF(OR(AND(Q15=1,Q16=1),AND(Q16=1,B15="Sonntag")),"",IF(Q16=1,SUM(R15:T15),""))</f>
        <v/>
      </c>
      <c r="O15" s="38" t="str">
        <f>IF(Q16=1,"",IF(AND(B15="Sonntag",D15&gt;E15,Q15=0),SUM(U15:W15),""))</f>
        <v/>
      </c>
      <c r="P15" s="38" t="str">
        <f>IF(OR(Q15=1,Q16=1),"",IF(B16="Sonntag",SUM(R15:W15),""))</f>
        <v/>
      </c>
      <c r="Q15" s="38" t="b">
        <f>OR(Feiertage!$B$1=A15,Feiertage!$B$2=A15,Feiertage!$B$3=A15,Feiertage!$B$4=A15,Feiertage!$B$5=A15,Feiertage!$B$6=A15,Feiertage!$B$7=A15,Feiertage!$B$8=A15,Feiertage!$B$9=A15)</f>
        <v>0</v>
      </c>
      <c r="R15" s="38" t="str">
        <f>IF(AND(D15&gt;E15,D15&lt;20),4,"")</f>
        <v/>
      </c>
      <c r="S15" s="38" t="str">
        <f t="shared" si="5"/>
        <v/>
      </c>
      <c r="T15" s="38" t="str">
        <f t="shared" si="6"/>
        <v/>
      </c>
      <c r="U15" s="38" t="str">
        <f t="shared" si="7"/>
        <v/>
      </c>
      <c r="V15" s="38" t="str">
        <f t="shared" si="8"/>
        <v/>
      </c>
      <c r="W15" s="38" t="str">
        <f t="shared" si="9"/>
        <v/>
      </c>
      <c r="X15" s="38" t="str">
        <f t="shared" si="10"/>
        <v/>
      </c>
      <c r="Y15" s="39" t="s">
        <v>47</v>
      </c>
    </row>
    <row r="16" spans="1:25" s="54" customFormat="1" x14ac:dyDescent="0.2">
      <c r="A16" s="32">
        <v>42012</v>
      </c>
      <c r="B16" s="32" t="s">
        <v>46</v>
      </c>
      <c r="C16" s="33"/>
      <c r="D16" s="34"/>
      <c r="E16" s="35"/>
      <c r="F16" t="str">
        <f>IF(K16="X",Gesamt!$C$8,IF(J16="X",Gesamt!$C$9,IF(IF(E16&lt;D16,E16+(24-D16),E16-D16)&gt;0,IF(E16&lt;D16,E16+(24-D16),E16-D16),"")))</f>
        <v/>
      </c>
      <c r="G16" s="36" t="str">
        <f t="shared" si="0"/>
        <v/>
      </c>
      <c r="H16" s="36" t="str">
        <f t="shared" si="1"/>
        <v/>
      </c>
      <c r="I16" s="36" t="str">
        <f t="shared" si="2"/>
        <v/>
      </c>
      <c r="J16" s="36" t="str">
        <f t="shared" si="3"/>
        <v/>
      </c>
      <c r="K16" s="36" t="str">
        <f t="shared" si="4"/>
        <v/>
      </c>
      <c r="L16" s="37">
        <f>IF(OR(Q16=1,Q17=1,B16="Sonntag",B17="Sonntag"),"",SUM(R16:W16))</f>
        <v>0</v>
      </c>
      <c r="M16" s="38" t="str">
        <f>IF(B16="Sonntag","",IF(AND(Q16=1,D16&gt;E16),SUM(U16:W16),""))</f>
        <v/>
      </c>
      <c r="N16" s="38" t="str">
        <f>IF(OR(AND(Q16=1,Q17=1),AND(Q17=1,B16="Sonntag")),"",IF(Q17=1,SUM(R16:T16),""))</f>
        <v/>
      </c>
      <c r="O16" s="38" t="str">
        <f>IF(Q17=1,"",IF(AND(B16="Sonntag",D16&gt;E16,Q16=0),SUM(U16:W16),""))</f>
        <v/>
      </c>
      <c r="P16" s="38" t="str">
        <f>IF(OR(Q16=1,Q17=1),"",IF(B17="Sonntag",SUM(R16:W16),""))</f>
        <v/>
      </c>
      <c r="Q16" s="38" t="b">
        <f>OR(Feiertage!$B$1=A16,Feiertage!$B$2=A16,Feiertage!$B$3=A16,Feiertage!$B$4=A16,Feiertage!$B$5=A16,Feiertage!$B$6=A16,Feiertage!$B$7=A16,Feiertage!$B$8=A16,Feiertage!$B$9=A16)</f>
        <v>0</v>
      </c>
      <c r="R16" s="38" t="str">
        <f>IF(AND(D16&gt;E16,D16&lt;20),4,"")</f>
        <v/>
      </c>
      <c r="S16" s="38" t="str">
        <f t="shared" si="5"/>
        <v/>
      </c>
      <c r="T16" s="38" t="str">
        <f t="shared" si="6"/>
        <v/>
      </c>
      <c r="U16" s="38" t="str">
        <f t="shared" si="7"/>
        <v/>
      </c>
      <c r="V16" s="38" t="str">
        <f t="shared" si="8"/>
        <v/>
      </c>
      <c r="W16" s="38" t="str">
        <f t="shared" si="9"/>
        <v/>
      </c>
      <c r="X16" s="38" t="str">
        <f t="shared" si="10"/>
        <v/>
      </c>
      <c r="Y16" s="39" t="s">
        <v>47</v>
      </c>
    </row>
    <row r="17" spans="1:25" x14ac:dyDescent="0.2">
      <c r="A17" s="32">
        <v>42013</v>
      </c>
      <c r="B17" s="32" t="s">
        <v>48</v>
      </c>
      <c r="C17" s="33"/>
      <c r="D17" s="34"/>
      <c r="E17" s="35"/>
      <c r="F17" t="str">
        <f>IF(K17="X",Gesamt!$C$8,IF(J17="X",Gesamt!$C$9,IF(IF(E17&lt;D17,E17+(24-D17),E17-D17)&gt;0,IF(E17&lt;D17,E17+(24-D17),E17-D17),"")))</f>
        <v/>
      </c>
      <c r="G17" s="36" t="str">
        <f t="shared" si="0"/>
        <v/>
      </c>
      <c r="H17" s="36" t="str">
        <f t="shared" si="1"/>
        <v/>
      </c>
      <c r="I17" s="36" t="str">
        <f t="shared" si="2"/>
        <v/>
      </c>
      <c r="J17" s="36" t="str">
        <f t="shared" si="3"/>
        <v/>
      </c>
      <c r="K17" s="36" t="str">
        <f t="shared" si="4"/>
        <v/>
      </c>
      <c r="L17" s="37">
        <f>IF(OR(Q17=1,Q18=1,B17="Sonntag",B18="Sonntag"),"",SUM(R17:W17))</f>
        <v>0</v>
      </c>
      <c r="M17" s="38" t="str">
        <f>IF(B17="Sonntag","",IF(AND(Q17=1,D17&gt;E17),SUM(U17:W17),""))</f>
        <v/>
      </c>
      <c r="N17" s="38" t="str">
        <f>IF(OR(AND(Q17=1,Q18=1),AND(Q18=1,B17="Sonntag")),"",IF(Q18=1,SUM(R17:T17),""))</f>
        <v/>
      </c>
      <c r="O17" s="38" t="str">
        <f>IF(Q18=1,"",IF(AND(B17="Sonntag",D17&gt;E17,Q17=0),SUM(U17:W17),""))</f>
        <v/>
      </c>
      <c r="P17" s="38" t="str">
        <f>IF(OR(Q17=1,Q18=1),"",IF(B18="Sonntag",SUM(R17:W17),""))</f>
        <v/>
      </c>
      <c r="Q17" s="38" t="b">
        <f>OR(Feiertage!$B$1=A17,Feiertage!$B$2=A17,Feiertage!$B$3=A17,Feiertage!$B$4=A17,Feiertage!$B$5=A17,Feiertage!$B$6=A17,Feiertage!$B$7=A17,Feiertage!$B$8=A17,Feiertage!$B$9=A17)</f>
        <v>0</v>
      </c>
      <c r="R17" s="38" t="str">
        <f>IF(AND(D17&gt;E17,D17&lt;20),4,"")</f>
        <v/>
      </c>
      <c r="S17" s="38" t="str">
        <f t="shared" si="5"/>
        <v/>
      </c>
      <c r="T17" s="38" t="str">
        <f t="shared" si="6"/>
        <v/>
      </c>
      <c r="U17" s="38" t="str">
        <f t="shared" si="7"/>
        <v/>
      </c>
      <c r="V17" s="38" t="str">
        <f t="shared" si="8"/>
        <v/>
      </c>
      <c r="W17" s="38" t="str">
        <f t="shared" si="9"/>
        <v/>
      </c>
      <c r="X17" s="38" t="str">
        <f t="shared" si="10"/>
        <v/>
      </c>
      <c r="Y17" s="39" t="s">
        <v>47</v>
      </c>
    </row>
    <row r="18" spans="1:25" x14ac:dyDescent="0.2">
      <c r="A18" s="32">
        <v>42014</v>
      </c>
      <c r="B18" s="32" t="s">
        <v>49</v>
      </c>
      <c r="C18" s="33"/>
      <c r="D18" s="34"/>
      <c r="E18" s="35"/>
      <c r="F18" t="str">
        <f>IF(K18="X",Gesamt!$C$8,IF(J18="X",Gesamt!$C$9,IF(IF(E18&lt;D18,E18+(24-D18),E18-D18)&gt;0,IF(E18&lt;D18,E18+(24-D18),E18-D18),"")))</f>
        <v/>
      </c>
      <c r="G18" s="36" t="str">
        <f t="shared" si="0"/>
        <v/>
      </c>
      <c r="H18" s="36" t="str">
        <f t="shared" si="1"/>
        <v/>
      </c>
      <c r="I18" s="36" t="str">
        <f t="shared" si="2"/>
        <v/>
      </c>
      <c r="J18" s="36" t="str">
        <f t="shared" si="3"/>
        <v/>
      </c>
      <c r="K18" s="36" t="str">
        <f t="shared" si="4"/>
        <v/>
      </c>
      <c r="L18" s="41" t="str">
        <f>IF(OR(Q18=1,Q19=1,B18="Sonntag",B19="Sonntag"),"",SUM(R18:X18))</f>
        <v/>
      </c>
      <c r="M18" s="42" t="str">
        <f>IF(B18="Sonntag","",IF(AND(Q18=1,D18&gt;E18),SUM(U18:X18),""))</f>
        <v/>
      </c>
      <c r="N18" s="42" t="str">
        <f>IF(AND(Q18=1,Q19=1),"",IF(Q19=1,SUM(R18:T18),""))</f>
        <v/>
      </c>
      <c r="O18" s="42" t="str">
        <f>IF(Q19=1,"",IF(AND(B18="Sonntag",D18&gt;E18,Q18=0),SUM(U18:X18),""))</f>
        <v/>
      </c>
      <c r="P18" s="42">
        <f>IF(OR(Q18=1,Q19=1),"",IF(B19="Sonntag",SUM(R18:T18),""))</f>
        <v>0</v>
      </c>
      <c r="Q18" s="42" t="b">
        <f>OR(Feiertage!$B$1=A18,Feiertage!$B$2=A18,Feiertage!$B$3=A18,Feiertage!$B$4=A18,Feiertage!$B$5=A18,Feiertage!$B$6=A18,Feiertage!$B$7=A18,Feiertage!$B$8=A18,Feiertage!$B$9=A18)</f>
        <v>0</v>
      </c>
      <c r="R18" s="42" t="str">
        <f>IF(AND(D18&gt;E18,D18&lt;20),4,IF(AND(D18&lt;E18,D18&lt;=6),6-D18,""))</f>
        <v/>
      </c>
      <c r="S18" s="42" t="str">
        <f t="shared" si="5"/>
        <v/>
      </c>
      <c r="T18" s="42" t="str">
        <f t="shared" si="6"/>
        <v/>
      </c>
      <c r="U18" s="42" t="str">
        <f t="shared" si="7"/>
        <v/>
      </c>
      <c r="V18" s="42" t="str">
        <f t="shared" si="8"/>
        <v/>
      </c>
      <c r="W18" s="42" t="str">
        <f t="shared" si="9"/>
        <v/>
      </c>
      <c r="X18" s="42" t="str">
        <f t="shared" si="10"/>
        <v/>
      </c>
      <c r="Y18" s="43" t="s">
        <v>49</v>
      </c>
    </row>
    <row r="19" spans="1:25" x14ac:dyDescent="0.2">
      <c r="A19" s="32">
        <v>42015</v>
      </c>
      <c r="B19" s="32" t="s">
        <v>44</v>
      </c>
      <c r="C19" s="33"/>
      <c r="D19" s="34"/>
      <c r="E19" s="35"/>
      <c r="F19" t="str">
        <f>IF(K19="X",Gesamt!$C$8,IF(J19="X",Gesamt!$C$9,IF(IF(E19&lt;D19,E19+(24-D19),E19-D19)&gt;0,IF(E19&lt;D19,E19+(24-D19),E19-D19),"")))</f>
        <v/>
      </c>
      <c r="G19" s="36" t="str">
        <f t="shared" si="0"/>
        <v/>
      </c>
      <c r="H19" s="36" t="str">
        <f t="shared" si="1"/>
        <v/>
      </c>
      <c r="I19" s="36" t="str">
        <f t="shared" si="2"/>
        <v/>
      </c>
      <c r="J19" s="36" t="str">
        <f t="shared" si="3"/>
        <v/>
      </c>
      <c r="K19" s="36" t="str">
        <f t="shared" si="4"/>
        <v/>
      </c>
      <c r="L19" s="44" t="str">
        <f>IF(OR(Q19=1,Q20=1,B19="Sonntag",B20="Sonntag"),"",SUM(R19:X19))</f>
        <v/>
      </c>
      <c r="M19" s="45" t="str">
        <f>IF(B20="Sonntag","",IF(AND(Q19=1,D19&gt;E19),SUM(U19:X19),""))</f>
        <v/>
      </c>
      <c r="N19" s="45" t="str">
        <f>IF(AND(Q19=1,Q21=1),"",IF(Q20=1,SUM(R19:T19),""))</f>
        <v/>
      </c>
      <c r="O19" s="45" t="str">
        <f>IF(Q21=1,"",IF(AND(B19="Sonntag",D19&gt;E19,Q19=0),SUM(U19:X19),""))</f>
        <v/>
      </c>
      <c r="P19" s="45" t="str">
        <f>IF(OR(Q19=1,Q21=1),"",IF(B20="Sonntag",SUM(R19:T19),""))</f>
        <v/>
      </c>
      <c r="Q19" s="45" t="b">
        <f>OR(Feiertage!$B$1=A19,Feiertage!$B$2=A19,Feiertage!$B$3=A19,Feiertage!$B$4=A19,Feiertage!$B$5=A19,Feiertage!$B$6=A19,Feiertage!$B$7=A19,Feiertage!$B$8=A19,Feiertage!$B$9=A19)</f>
        <v>0</v>
      </c>
      <c r="R19" s="45" t="str">
        <f>IF(AND(D19&gt;E19,D19&lt;20),4,"")</f>
        <v/>
      </c>
      <c r="S19" s="45" t="str">
        <f t="shared" si="5"/>
        <v/>
      </c>
      <c r="T19" s="45" t="str">
        <f t="shared" si="6"/>
        <v/>
      </c>
      <c r="U19" s="45" t="str">
        <f t="shared" si="7"/>
        <v/>
      </c>
      <c r="V19" s="45" t="str">
        <f t="shared" si="8"/>
        <v/>
      </c>
      <c r="W19" s="45" t="str">
        <f t="shared" si="9"/>
        <v/>
      </c>
      <c r="X19" s="45" t="str">
        <f>IF(AND(D19&lt;E19,E19&lt;6),E19-D19,"")</f>
        <v/>
      </c>
      <c r="Y19" s="46" t="s">
        <v>44</v>
      </c>
    </row>
    <row r="20" spans="1:25" s="54" customFormat="1" x14ac:dyDescent="0.2">
      <c r="A20" s="32"/>
      <c r="B20" s="32"/>
      <c r="C20" s="47"/>
      <c r="D20" s="102" t="s">
        <v>50</v>
      </c>
      <c r="E20" s="102"/>
      <c r="F20" s="48">
        <f>SUM(F13:F19)</f>
        <v>0</v>
      </c>
      <c r="G20" s="48">
        <f>SUM(G13:G19)</f>
        <v>0</v>
      </c>
      <c r="H20" s="48">
        <f>SUM(H13:H19)</f>
        <v>0</v>
      </c>
      <c r="I20" s="48">
        <f>SUM(I13:I19)</f>
        <v>0</v>
      </c>
      <c r="J20" s="49">
        <f>COUNTIF(J13:J19,"X")</f>
        <v>0</v>
      </c>
      <c r="K20" s="50">
        <f>COUNTIF(K13:K19,"X")</f>
        <v>0</v>
      </c>
      <c r="L20" s="51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3"/>
    </row>
    <row r="21" spans="1:25" x14ac:dyDescent="0.2">
      <c r="A21" s="32">
        <v>42016</v>
      </c>
      <c r="B21" s="32" t="s">
        <v>51</v>
      </c>
      <c r="C21" s="33"/>
      <c r="D21" s="34"/>
      <c r="E21" s="35"/>
      <c r="F21" t="str">
        <f>IF(K21="X",Gesamt!$C$8,IF(J21="X",Gesamt!$C$9,IF(IF(E21&lt;D21,E21+(24-D21),E21-D21)&gt;0,IF(E21&lt;D21,E21+(24-D21),E21-D21),"")))</f>
        <v/>
      </c>
      <c r="G21" s="36" t="str">
        <f t="shared" ref="G21:G27" si="11">IF(SUM(L21:P21)=0,"",SUM(L21:P21))</f>
        <v/>
      </c>
      <c r="H21" s="36" t="str">
        <f t="shared" ref="H21:H27" si="12">IF(D21="","",IF(Q21=0,IF(B21="Sonntag",IF(D21&gt;E21,24-D21,E21-D21),IF(AND(B21="Samstag",Q22=0),IF(D21&gt;E21,E21,""),"")),IF(AND(B21="Samstag",Q22=0),IF(D21&gt;E21,E21,""),"")))</f>
        <v/>
      </c>
      <c r="I21" s="36" t="str">
        <f t="shared" ref="I21:I27" si="13">IF(D21="","",IF(AND(Q21=1,Q22=1),IF(D21&gt;E21,24-D21+E21,E21-D21),IF(Q21=1,IF(D21&gt;E21,24-D21,E21-D21),IF(AND(Q22=1,D21&gt;E21),E21,""))))</f>
        <v/>
      </c>
      <c r="J21" s="36" t="str">
        <f t="shared" ref="J21:J27" si="14">IF(C21="Urlaub","X","")</f>
        <v/>
      </c>
      <c r="K21" s="36" t="str">
        <f t="shared" ref="K21:K27" si="15">IF(C21="Krank","X","")</f>
        <v/>
      </c>
      <c r="L21" s="37">
        <f>IF(OR(Q21=1,Q22=1,B21="Sonntag",B22="Sonntag"),"",SUM(R21:W21))</f>
        <v>0</v>
      </c>
      <c r="M21" s="38" t="str">
        <f>IF(B21="Sonntag","",IF(AND(Q21=1,D21&gt;E21),SUM(U21:W21),""))</f>
        <v/>
      </c>
      <c r="N21" s="38" t="str">
        <f>IF(OR(AND(Q21=1,Q22=1),AND(Q22=1,B21="Sonntag")),"",IF(Q22=1,SUM(R21:T21),""))</f>
        <v/>
      </c>
      <c r="O21" s="38" t="str">
        <f>IF(Q22=1,"",IF(AND(B21="Sonntag",D21&gt;E21,Q21=0),SUM(U21:W21),""))</f>
        <v/>
      </c>
      <c r="P21" s="38" t="str">
        <f>IF(OR(Q21=1,Q22=1),"",IF(B22="Sonntag",SUM(R21:W21),""))</f>
        <v/>
      </c>
      <c r="Q21" s="38" t="b">
        <f>OR(Feiertage!$B$1=A21,Feiertage!$B$2=A21,Feiertage!$B$3=A21,Feiertage!$B$4=A21,Feiertage!$B$5=A21,Feiertage!$B$6=A21,Feiertage!$B$7=A21,Feiertage!$B$8=A21,Feiertage!$B$9=A21)</f>
        <v>0</v>
      </c>
      <c r="R21" s="38" t="str">
        <f>IF(AND(D21&gt;E21,D21&lt;20),4,"")</f>
        <v/>
      </c>
      <c r="S21" s="38" t="str">
        <f t="shared" ref="S21:S27" si="16">IF(AND(D21&gt;E21,D21&gt;=20),24-D21,"")</f>
        <v/>
      </c>
      <c r="T21" s="38" t="str">
        <f t="shared" ref="T21:T27" si="17">IF(AND(D21&lt;E21,E21&gt;=20),E21-20,"")</f>
        <v/>
      </c>
      <c r="U21" s="38" t="str">
        <f t="shared" ref="U21:U27" si="18">IF(AND(D21&gt;E21,E21&gt;=6),6,"")</f>
        <v/>
      </c>
      <c r="V21" s="38" t="str">
        <f t="shared" ref="V21:V27" si="19">IF(AND(D21&gt;E21,E21&lt;6),E21,"")</f>
        <v/>
      </c>
      <c r="W21" s="38" t="str">
        <f t="shared" ref="W21:W27" si="20">IF(AND(D21&lt;E21,E21&gt;=6,D21&lt;=6),6-D21,"")</f>
        <v/>
      </c>
      <c r="X21" s="38" t="str">
        <f t="shared" ref="X21:X26" si="21">IF(AND(D21&lt;E21,E21&lt;6),6-E21,"")</f>
        <v/>
      </c>
      <c r="Y21" s="39" t="s">
        <v>47</v>
      </c>
    </row>
    <row r="22" spans="1:25" x14ac:dyDescent="0.2">
      <c r="A22" s="32">
        <v>42017</v>
      </c>
      <c r="B22" s="32" t="s">
        <v>52</v>
      </c>
      <c r="C22" s="33"/>
      <c r="D22" s="34"/>
      <c r="E22" s="35"/>
      <c r="F22" t="str">
        <f>IF(K22="X",Gesamt!$C$8,IF(J22="X",Gesamt!$C$9,IF(IF(E22&lt;D22,E22+(24-D22),E22-D22)&gt;0,IF(E22&lt;D22,E22+(24-D22),E22-D22),"")))</f>
        <v/>
      </c>
      <c r="G22" s="36" t="str">
        <f t="shared" si="11"/>
        <v/>
      </c>
      <c r="H22" s="36" t="str">
        <f t="shared" si="12"/>
        <v/>
      </c>
      <c r="I22" s="36" t="str">
        <f t="shared" si="13"/>
        <v/>
      </c>
      <c r="J22" s="36" t="str">
        <f t="shared" si="14"/>
        <v/>
      </c>
      <c r="K22" s="36" t="str">
        <f t="shared" si="15"/>
        <v/>
      </c>
      <c r="L22" s="37">
        <f>IF(OR(Q22=1,Q23=1,B22="Sonntag",B23="Sonntag"),"",SUM(R22:W22))</f>
        <v>0</v>
      </c>
      <c r="M22" s="38" t="str">
        <f>IF(B22="Sonntag","",IF(AND(Q22=1,D22&gt;E22),SUM(U22:W22),""))</f>
        <v/>
      </c>
      <c r="N22" s="38" t="str">
        <f>IF(OR(AND(Q22=1,Q23=1),AND(Q23=1,B22="Sonntag")),"",IF(Q23=1,SUM(R22:T22),""))</f>
        <v/>
      </c>
      <c r="O22" s="38" t="str">
        <f>IF(Q23=1,"",IF(AND(B22="Sonntag",D22&gt;E22,Q22=0),SUM(U22:W22),""))</f>
        <v/>
      </c>
      <c r="P22" s="38" t="str">
        <f>IF(OR(Q22=1,Q23=1),"",IF(B23="Sonntag",SUM(R22:W22),""))</f>
        <v/>
      </c>
      <c r="Q22" s="38" t="b">
        <f>OR(Feiertage!$B$1=A22,Feiertage!$B$2=A22,Feiertage!$B$3=A22,Feiertage!$B$4=A22,Feiertage!$B$5=A22,Feiertage!$B$6=A22,Feiertage!$B$7=A22,Feiertage!$B$8=A22,Feiertage!$B$9=A22)</f>
        <v>0</v>
      </c>
      <c r="R22" s="38" t="str">
        <f>IF(AND(D22&gt;E22,D22&lt;20),4,"")</f>
        <v/>
      </c>
      <c r="S22" s="38" t="str">
        <f t="shared" si="16"/>
        <v/>
      </c>
      <c r="T22" s="38" t="str">
        <f t="shared" si="17"/>
        <v/>
      </c>
      <c r="U22" s="38" t="str">
        <f t="shared" si="18"/>
        <v/>
      </c>
      <c r="V22" s="38" t="str">
        <f t="shared" si="19"/>
        <v/>
      </c>
      <c r="W22" s="38" t="str">
        <f t="shared" si="20"/>
        <v/>
      </c>
      <c r="X22" s="38" t="str">
        <f t="shared" si="21"/>
        <v/>
      </c>
      <c r="Y22" s="39" t="s">
        <v>47</v>
      </c>
    </row>
    <row r="23" spans="1:25" x14ac:dyDescent="0.2">
      <c r="A23" s="32">
        <v>42018</v>
      </c>
      <c r="B23" s="32" t="s">
        <v>53</v>
      </c>
      <c r="C23" s="33"/>
      <c r="D23" s="34"/>
      <c r="E23" s="35"/>
      <c r="F23" t="str">
        <f>IF(K23="X",Gesamt!$C$8,IF(J23="X",Gesamt!$C$9,IF(IF(E23&lt;D23,E23+(24-D23),E23-D23)&gt;0,IF(E23&lt;D23,E23+(24-D23),E23-D23),"")))</f>
        <v/>
      </c>
      <c r="G23" s="36" t="str">
        <f t="shared" si="11"/>
        <v/>
      </c>
      <c r="H23" s="36" t="str">
        <f t="shared" si="12"/>
        <v/>
      </c>
      <c r="I23" s="36" t="str">
        <f t="shared" si="13"/>
        <v/>
      </c>
      <c r="J23" s="36" t="str">
        <f t="shared" si="14"/>
        <v/>
      </c>
      <c r="K23" s="36" t="str">
        <f t="shared" si="15"/>
        <v/>
      </c>
      <c r="L23" s="37">
        <f>IF(OR(Q23=1,Q24=1,B23="Sonntag",B24="Sonntag"),"",SUM(R23:W23))</f>
        <v>0</v>
      </c>
      <c r="M23" s="38" t="str">
        <f>IF(B23="Sonntag","",IF(AND(Q23=1,D23&gt;E23),SUM(U23:W23),""))</f>
        <v/>
      </c>
      <c r="N23" s="38" t="str">
        <f>IF(OR(AND(Q23=1,Q24=1),AND(Q24=1,B23="Sonntag")),"",IF(Q24=1,SUM(R23:T23),""))</f>
        <v/>
      </c>
      <c r="O23" s="38" t="str">
        <f>IF(Q24=1,"",IF(AND(B23="Sonntag",D23&gt;E23,Q23=0),SUM(U23:W23),""))</f>
        <v/>
      </c>
      <c r="P23" s="38" t="str">
        <f>IF(OR(Q23=1,Q24=1),"",IF(B24="Sonntag",SUM(R23:W23),""))</f>
        <v/>
      </c>
      <c r="Q23" s="38" t="b">
        <f>OR(Feiertage!$B$1=A23,Feiertage!$B$2=A23,Feiertage!$B$3=A23,Feiertage!$B$4=A23,Feiertage!$B$5=A23,Feiertage!$B$6=A23,Feiertage!$B$7=A23,Feiertage!$B$8=A23,Feiertage!$B$9=A23)</f>
        <v>0</v>
      </c>
      <c r="R23" s="38" t="str">
        <f>IF(AND(D23&gt;E23,D23&lt;20),4,"")</f>
        <v/>
      </c>
      <c r="S23" s="38" t="str">
        <f t="shared" si="16"/>
        <v/>
      </c>
      <c r="T23" s="38" t="str">
        <f t="shared" si="17"/>
        <v/>
      </c>
      <c r="U23" s="38" t="str">
        <f t="shared" si="18"/>
        <v/>
      </c>
      <c r="V23" s="38" t="str">
        <f t="shared" si="19"/>
        <v/>
      </c>
      <c r="W23" s="38" t="str">
        <f t="shared" si="20"/>
        <v/>
      </c>
      <c r="X23" s="38" t="str">
        <f t="shared" si="21"/>
        <v/>
      </c>
      <c r="Y23" s="39" t="s">
        <v>47</v>
      </c>
    </row>
    <row r="24" spans="1:25" s="54" customFormat="1" x14ac:dyDescent="0.2">
      <c r="A24" s="32">
        <v>42019</v>
      </c>
      <c r="B24" s="32" t="s">
        <v>46</v>
      </c>
      <c r="C24" s="33"/>
      <c r="D24" s="34"/>
      <c r="E24" s="35"/>
      <c r="F24" t="str">
        <f>IF(K24="X",Gesamt!$C$8,IF(J24="X",Gesamt!$C$9,IF(IF(E24&lt;D24,E24+(24-D24),E24-D24)&gt;0,IF(E24&lt;D24,E24+(24-D24),E24-D24),"")))</f>
        <v/>
      </c>
      <c r="G24" s="36" t="str">
        <f t="shared" si="11"/>
        <v/>
      </c>
      <c r="H24" s="36" t="str">
        <f t="shared" si="12"/>
        <v/>
      </c>
      <c r="I24" s="36" t="str">
        <f t="shared" si="13"/>
        <v/>
      </c>
      <c r="J24" s="36" t="str">
        <f t="shared" si="14"/>
        <v/>
      </c>
      <c r="K24" s="36" t="str">
        <f t="shared" si="15"/>
        <v/>
      </c>
      <c r="L24" s="37">
        <f>IF(OR(Q24=1,Q25=1,B24="Sonntag",B25="Sonntag"),"",SUM(R24:W24))</f>
        <v>0</v>
      </c>
      <c r="M24" s="38" t="str">
        <f>IF(B24="Sonntag","",IF(AND(Q24=1,D24&gt;E24),SUM(U24:W24),""))</f>
        <v/>
      </c>
      <c r="N24" s="38" t="str">
        <f>IF(OR(AND(Q24=1,Q25=1),AND(Q25=1,B24="Sonntag")),"",IF(Q25=1,SUM(R24:T24),""))</f>
        <v/>
      </c>
      <c r="O24" s="38" t="str">
        <f>IF(Q25=1,"",IF(AND(B24="Sonntag",D24&gt;E24,Q24=0),SUM(U24:W24),""))</f>
        <v/>
      </c>
      <c r="P24" s="38" t="str">
        <f>IF(OR(Q24=1,Q25=1),"",IF(B25="Sonntag",SUM(R24:W24),""))</f>
        <v/>
      </c>
      <c r="Q24" s="38" t="b">
        <f>OR(Feiertage!$B$1=A24,Feiertage!$B$2=A24,Feiertage!$B$3=A24,Feiertage!$B$4=A24,Feiertage!$B$5=A24,Feiertage!$B$6=A24,Feiertage!$B$7=A24,Feiertage!$B$8=A24,Feiertage!$B$9=A24)</f>
        <v>0</v>
      </c>
      <c r="R24" s="38" t="str">
        <f>IF(AND(D24&gt;E24,D24&lt;20),4,"")</f>
        <v/>
      </c>
      <c r="S24" s="38" t="str">
        <f t="shared" si="16"/>
        <v/>
      </c>
      <c r="T24" s="38" t="str">
        <f t="shared" si="17"/>
        <v/>
      </c>
      <c r="U24" s="38" t="str">
        <f t="shared" si="18"/>
        <v/>
      </c>
      <c r="V24" s="38" t="str">
        <f t="shared" si="19"/>
        <v/>
      </c>
      <c r="W24" s="38" t="str">
        <f t="shared" si="20"/>
        <v/>
      </c>
      <c r="X24" s="38" t="str">
        <f t="shared" si="21"/>
        <v/>
      </c>
      <c r="Y24" s="39" t="s">
        <v>47</v>
      </c>
    </row>
    <row r="25" spans="1:25" x14ac:dyDescent="0.2">
      <c r="A25" s="32">
        <v>42020</v>
      </c>
      <c r="B25" s="32" t="s">
        <v>48</v>
      </c>
      <c r="C25" s="33"/>
      <c r="D25" s="34"/>
      <c r="E25" s="35"/>
      <c r="F25" t="str">
        <f>IF(K25="X",Gesamt!$C$8,IF(J25="X",Gesamt!$C$9,IF(IF(E25&lt;D25,E25+(24-D25),E25-D25)&gt;0,IF(E25&lt;D25,E25+(24-D25),E25-D25),"")))</f>
        <v/>
      </c>
      <c r="G25" s="36" t="str">
        <f t="shared" si="11"/>
        <v/>
      </c>
      <c r="H25" s="36" t="str">
        <f t="shared" si="12"/>
        <v/>
      </c>
      <c r="I25" s="36" t="str">
        <f t="shared" si="13"/>
        <v/>
      </c>
      <c r="J25" s="36" t="str">
        <f t="shared" si="14"/>
        <v/>
      </c>
      <c r="K25" s="36" t="str">
        <f t="shared" si="15"/>
        <v/>
      </c>
      <c r="L25" s="37">
        <f>IF(OR(Q25=1,Q26=1,B25="Sonntag",B26="Sonntag"),"",SUM(R25:W25))</f>
        <v>0</v>
      </c>
      <c r="M25" s="38" t="str">
        <f>IF(B25="Sonntag","",IF(AND(Q25=1,D25&gt;E25),SUM(U25:W25),""))</f>
        <v/>
      </c>
      <c r="N25" s="38" t="str">
        <f>IF(OR(AND(Q25=1,Q26=1),AND(Q26=1,B25="Sonntag")),"",IF(Q26=1,SUM(R25:T25),""))</f>
        <v/>
      </c>
      <c r="O25" s="38" t="str">
        <f>IF(Q26=1,"",IF(AND(B25="Sonntag",D25&gt;E25,Q25=0),SUM(U25:W25),""))</f>
        <v/>
      </c>
      <c r="P25" s="38" t="str">
        <f>IF(OR(Q25=1,Q26=1),"",IF(B26="Sonntag",SUM(R25:W25),""))</f>
        <v/>
      </c>
      <c r="Q25" s="38" t="b">
        <f>OR(Feiertage!$B$1=A25,Feiertage!$B$2=A25,Feiertage!$B$3=A25,Feiertage!$B$4=A25,Feiertage!$B$5=A25,Feiertage!$B$6=A25,Feiertage!$B$7=A25,Feiertage!$B$8=A25,Feiertage!$B$9=A25)</f>
        <v>0</v>
      </c>
      <c r="R25" s="38" t="str">
        <f>IF(AND(D25&gt;E25,D25&lt;20),4,"")</f>
        <v/>
      </c>
      <c r="S25" s="38" t="str">
        <f t="shared" si="16"/>
        <v/>
      </c>
      <c r="T25" s="38" t="str">
        <f t="shared" si="17"/>
        <v/>
      </c>
      <c r="U25" s="38" t="str">
        <f t="shared" si="18"/>
        <v/>
      </c>
      <c r="V25" s="38" t="str">
        <f t="shared" si="19"/>
        <v/>
      </c>
      <c r="W25" s="38" t="str">
        <f t="shared" si="20"/>
        <v/>
      </c>
      <c r="X25" s="38" t="str">
        <f t="shared" si="21"/>
        <v/>
      </c>
      <c r="Y25" s="39" t="s">
        <v>47</v>
      </c>
    </row>
    <row r="26" spans="1:25" x14ac:dyDescent="0.2">
      <c r="A26" s="32">
        <v>42021</v>
      </c>
      <c r="B26" s="32" t="s">
        <v>49</v>
      </c>
      <c r="C26" s="33"/>
      <c r="D26" s="34"/>
      <c r="E26" s="35"/>
      <c r="F26" t="str">
        <f>IF(K26="X",Gesamt!$C$8,IF(J26="X",Gesamt!$C$9,IF(IF(E26&lt;D26,E26+(24-D26),E26-D26)&gt;0,IF(E26&lt;D26,E26+(24-D26),E26-D26),"")))</f>
        <v/>
      </c>
      <c r="G26" s="36" t="str">
        <f t="shared" si="11"/>
        <v/>
      </c>
      <c r="H26" s="36" t="str">
        <f t="shared" si="12"/>
        <v/>
      </c>
      <c r="I26" s="36" t="str">
        <f t="shared" si="13"/>
        <v/>
      </c>
      <c r="J26" s="36" t="str">
        <f t="shared" si="14"/>
        <v/>
      </c>
      <c r="K26" s="36" t="str">
        <f t="shared" si="15"/>
        <v/>
      </c>
      <c r="L26" s="41" t="str">
        <f>IF(OR(Q26=1,Q27=1,B26="Sonntag",B27="Sonntag"),"",SUM(R26:X26))</f>
        <v/>
      </c>
      <c r="M26" s="42" t="str">
        <f>IF(B26="Sonntag","",IF(AND(Q26=1,D26&gt;E26),SUM(U26:X26),""))</f>
        <v/>
      </c>
      <c r="N26" s="42" t="str">
        <f>IF(AND(Q26=1,Q27=1),"",IF(Q27=1,SUM(R26:T26),""))</f>
        <v/>
      </c>
      <c r="O26" s="42" t="str">
        <f>IF(Q27=1,"",IF(AND(B26="Sonntag",D26&gt;E26,Q26=0),SUM(U26:X26),""))</f>
        <v/>
      </c>
      <c r="P26" s="42">
        <f>IF(OR(Q26=1,Q27=1),"",IF(B27="Sonntag",SUM(R26:T26),""))</f>
        <v>0</v>
      </c>
      <c r="Q26" s="42" t="b">
        <f>OR(Feiertage!$B$1=A26,Feiertage!$B$2=A26,Feiertage!$B$3=A26,Feiertage!$B$4=A26,Feiertage!$B$5=A26,Feiertage!$B$6=A26,Feiertage!$B$7=A26,Feiertage!$B$8=A26,Feiertage!$B$9=A26)</f>
        <v>0</v>
      </c>
      <c r="R26" s="42" t="str">
        <f>IF(AND(D26&gt;E26,D26&lt;20),4,IF(AND(D26&lt;E26,D26&lt;=6),6-D26,""))</f>
        <v/>
      </c>
      <c r="S26" s="42" t="str">
        <f t="shared" si="16"/>
        <v/>
      </c>
      <c r="T26" s="42" t="str">
        <f t="shared" si="17"/>
        <v/>
      </c>
      <c r="U26" s="42" t="str">
        <f t="shared" si="18"/>
        <v/>
      </c>
      <c r="V26" s="42" t="str">
        <f t="shared" si="19"/>
        <v/>
      </c>
      <c r="W26" s="42" t="str">
        <f t="shared" si="20"/>
        <v/>
      </c>
      <c r="X26" s="42" t="str">
        <f t="shared" si="21"/>
        <v/>
      </c>
      <c r="Y26" s="43" t="s">
        <v>49</v>
      </c>
    </row>
    <row r="27" spans="1:25" x14ac:dyDescent="0.2">
      <c r="A27" s="32">
        <v>42022</v>
      </c>
      <c r="B27" s="32" t="s">
        <v>44</v>
      </c>
      <c r="C27" s="33"/>
      <c r="D27" s="34"/>
      <c r="E27" s="35"/>
      <c r="F27" t="str">
        <f>IF(K27="X",Gesamt!$C$8,IF(J27="X",Gesamt!$C$9,IF(IF(E27&lt;D27,E27+(24-D27),E27-D27)&gt;0,IF(E27&lt;D27,E27+(24-D27),E27-D27),"")))</f>
        <v/>
      </c>
      <c r="G27" s="36" t="str">
        <f t="shared" si="11"/>
        <v/>
      </c>
      <c r="H27" s="36" t="str">
        <f t="shared" si="12"/>
        <v/>
      </c>
      <c r="I27" s="36" t="str">
        <f t="shared" si="13"/>
        <v/>
      </c>
      <c r="J27" s="36" t="str">
        <f t="shared" si="14"/>
        <v/>
      </c>
      <c r="K27" s="36" t="str">
        <f t="shared" si="15"/>
        <v/>
      </c>
      <c r="L27" s="44" t="str">
        <f>IF(OR(Q27=1,Q28=1,B27="Sonntag",B28="Sonntag"),"",SUM(R27:X27))</f>
        <v/>
      </c>
      <c r="M27" s="45" t="str">
        <f>IF(B28="Sonntag","",IF(AND(Q27=1,D27&gt;E27),SUM(U27:X27),""))</f>
        <v/>
      </c>
      <c r="N27" s="45" t="str">
        <f>IF(AND(Q27=1,Q29=1),"",IF(Q28=1,SUM(R27:T27),""))</f>
        <v/>
      </c>
      <c r="O27" s="45" t="str">
        <f>IF(Q29=1,"",IF(AND(B27="Sonntag",D27&gt;E27,Q27=0),SUM(U27:X27),""))</f>
        <v/>
      </c>
      <c r="P27" s="45" t="str">
        <f>IF(OR(Q27=1,Q29=1),"",IF(B28="Sonntag",SUM(R27:T27),""))</f>
        <v/>
      </c>
      <c r="Q27" s="45" t="b">
        <f>OR(Feiertage!$B$1=A27,Feiertage!$B$2=A27,Feiertage!$B$3=A27,Feiertage!$B$4=A27,Feiertage!$B$5=A27,Feiertage!$B$6=A27,Feiertage!$B$7=A27,Feiertage!$B$8=A27,Feiertage!$B$9=A27)</f>
        <v>0</v>
      </c>
      <c r="R27" s="45" t="str">
        <f>IF(AND(D27&gt;E27,D27&lt;20),4,"")</f>
        <v/>
      </c>
      <c r="S27" s="45" t="str">
        <f t="shared" si="16"/>
        <v/>
      </c>
      <c r="T27" s="45" t="str">
        <f t="shared" si="17"/>
        <v/>
      </c>
      <c r="U27" s="45" t="str">
        <f t="shared" si="18"/>
        <v/>
      </c>
      <c r="V27" s="45" t="str">
        <f t="shared" si="19"/>
        <v/>
      </c>
      <c r="W27" s="45" t="str">
        <f t="shared" si="20"/>
        <v/>
      </c>
      <c r="X27" s="45" t="str">
        <f>IF(AND(D27&lt;E27,E27&lt;6),E27-D27,"")</f>
        <v/>
      </c>
      <c r="Y27" s="46" t="s">
        <v>44</v>
      </c>
    </row>
    <row r="28" spans="1:25" s="54" customFormat="1" x14ac:dyDescent="0.2">
      <c r="A28" s="32"/>
      <c r="B28" s="32"/>
      <c r="C28" s="47"/>
      <c r="D28" s="102" t="s">
        <v>50</v>
      </c>
      <c r="E28" s="102"/>
      <c r="F28" s="48">
        <f>SUM(F21:F27)</f>
        <v>0</v>
      </c>
      <c r="G28" s="48">
        <f>SUM(G21:G27)</f>
        <v>0</v>
      </c>
      <c r="H28" s="48">
        <f>SUM(H21:H27)</f>
        <v>0</v>
      </c>
      <c r="I28" s="48">
        <f>SUM(I21:I27)</f>
        <v>0</v>
      </c>
      <c r="J28" s="49">
        <f>COUNTIF(J21:J27,"X")</f>
        <v>0</v>
      </c>
      <c r="K28" s="50">
        <f>COUNTIF(K21:K27,"X")</f>
        <v>0</v>
      </c>
      <c r="L28" s="51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3"/>
    </row>
    <row r="29" spans="1:25" x14ac:dyDescent="0.2">
      <c r="A29" s="32">
        <v>42023</v>
      </c>
      <c r="B29" s="32" t="s">
        <v>51</v>
      </c>
      <c r="C29" s="33"/>
      <c r="D29" s="34"/>
      <c r="E29" s="35"/>
      <c r="F29" t="str">
        <f>IF(K29="X",Gesamt!$C$8,IF(J29="X",Gesamt!$C$9,IF(IF(E29&lt;D29,E29+(24-D29),E29-D29)&gt;0,IF(E29&lt;D29,E29+(24-D29),E29-D29),"")))</f>
        <v/>
      </c>
      <c r="G29" s="36" t="str">
        <f t="shared" ref="G29:G35" si="22">IF(SUM(L29:P29)=0,"",SUM(L29:P29))</f>
        <v/>
      </c>
      <c r="H29" s="36" t="str">
        <f t="shared" ref="H29:H35" si="23">IF(D29="","",IF(Q29=0,IF(B29="Sonntag",IF(D29&gt;E29,24-D29,E29-D29),IF(AND(B29="Samstag",Q30=0),IF(D29&gt;E29,E29,""),"")),IF(AND(B29="Samstag",Q30=0),IF(D29&gt;E29,E29,""),"")))</f>
        <v/>
      </c>
      <c r="I29" s="36" t="str">
        <f t="shared" ref="I29:I35" si="24">IF(D29="","",IF(AND(Q29=1,Q30=1),IF(D29&gt;E29,24-D29+E29,E29-D29),IF(Q29=1,IF(D29&gt;E29,24-D29,E29-D29),IF(AND(Q30=1,D29&gt;E29),E29,""))))</f>
        <v/>
      </c>
      <c r="J29" s="36" t="str">
        <f t="shared" ref="J29:J35" si="25">IF(C29="Urlaub","X","")</f>
        <v/>
      </c>
      <c r="K29" s="36" t="str">
        <f t="shared" ref="K29:K35" si="26">IF(C29="Krank","X","")</f>
        <v/>
      </c>
      <c r="L29" s="37">
        <f>IF(OR(Q29=1,Q30=1,B29="Sonntag",B30="Sonntag"),"",SUM(R29:W29))</f>
        <v>0</v>
      </c>
      <c r="M29" s="38" t="str">
        <f>IF(B29="Sonntag","",IF(AND(Q29=1,D29&gt;E29),SUM(U29:W29),""))</f>
        <v/>
      </c>
      <c r="N29" s="38" t="str">
        <f>IF(OR(AND(Q29=1,Q30=1),AND(Q30=1,B29="Sonntag")),"",IF(Q30=1,SUM(R29:T29),""))</f>
        <v/>
      </c>
      <c r="O29" s="38" t="str">
        <f>IF(Q30=1,"",IF(AND(B29="Sonntag",D29&gt;E29,Q29=0),SUM(U29:W29),""))</f>
        <v/>
      </c>
      <c r="P29" s="38" t="str">
        <f>IF(OR(Q29=1,Q30=1),"",IF(B30="Sonntag",SUM(R29:W29),""))</f>
        <v/>
      </c>
      <c r="Q29" s="38" t="b">
        <f>OR(Feiertage!$B$1=A29,Feiertage!$B$2=A29,Feiertage!$B$3=A29,Feiertage!$B$4=A29,Feiertage!$B$5=A29,Feiertage!$B$6=A29,Feiertage!$B$7=A29,Feiertage!$B$8=A29,Feiertage!$B$9=A29)</f>
        <v>0</v>
      </c>
      <c r="R29" s="38" t="str">
        <f>IF(AND(D29&gt;E29,D29&lt;20),4,"")</f>
        <v/>
      </c>
      <c r="S29" s="38" t="str">
        <f t="shared" ref="S29:S35" si="27">IF(AND(D29&gt;E29,D29&gt;=20),24-D29,"")</f>
        <v/>
      </c>
      <c r="T29" s="38" t="str">
        <f t="shared" ref="T29:T35" si="28">IF(AND(D29&lt;E29,E29&gt;=20),E29-20,"")</f>
        <v/>
      </c>
      <c r="U29" s="38" t="str">
        <f t="shared" ref="U29:U35" si="29">IF(AND(D29&gt;E29,E29&gt;=6),6,"")</f>
        <v/>
      </c>
      <c r="V29" s="38" t="str">
        <f t="shared" ref="V29:V35" si="30">IF(AND(D29&gt;E29,E29&lt;6),E29,"")</f>
        <v/>
      </c>
      <c r="W29" s="38" t="str">
        <f t="shared" ref="W29:W35" si="31">IF(AND(D29&lt;E29,E29&gt;=6,D29&lt;=6),6-D29,"")</f>
        <v/>
      </c>
      <c r="X29" s="38" t="str">
        <f t="shared" ref="X29:X34" si="32">IF(AND(D29&lt;E29,E29&lt;6),6-E29,"")</f>
        <v/>
      </c>
      <c r="Y29" s="39" t="s">
        <v>47</v>
      </c>
    </row>
    <row r="30" spans="1:25" x14ac:dyDescent="0.2">
      <c r="A30" s="32">
        <v>42024</v>
      </c>
      <c r="B30" s="32" t="s">
        <v>52</v>
      </c>
      <c r="C30" s="33"/>
      <c r="D30" s="34"/>
      <c r="E30" s="35"/>
      <c r="F30" t="str">
        <f>IF(K30="X",Gesamt!$C$8,IF(J30="X",Gesamt!$C$9,IF(IF(E30&lt;D30,E30+(24-D30),E30-D30)&gt;0,IF(E30&lt;D30,E30+(24-D30),E30-D30),"")))</f>
        <v/>
      </c>
      <c r="G30" s="36" t="str">
        <f t="shared" si="22"/>
        <v/>
      </c>
      <c r="H30" s="36" t="str">
        <f t="shared" si="23"/>
        <v/>
      </c>
      <c r="I30" s="36" t="str">
        <f t="shared" si="24"/>
        <v/>
      </c>
      <c r="J30" s="36" t="str">
        <f t="shared" si="25"/>
        <v/>
      </c>
      <c r="K30" s="36" t="str">
        <f t="shared" si="26"/>
        <v/>
      </c>
      <c r="L30" s="37">
        <f>IF(OR(Q30=1,Q31=1,B30="Sonntag",B31="Sonntag"),"",SUM(R30:W30))</f>
        <v>0</v>
      </c>
      <c r="M30" s="38" t="str">
        <f>IF(B30="Sonntag","",IF(AND(Q30=1,D30&gt;E30),SUM(U30:W30),""))</f>
        <v/>
      </c>
      <c r="N30" s="38" t="str">
        <f>IF(OR(AND(Q30=1,Q31=1),AND(Q31=1,B30="Sonntag")),"",IF(Q31=1,SUM(R30:T30),""))</f>
        <v/>
      </c>
      <c r="O30" s="38" t="str">
        <f>IF(Q31=1,"",IF(AND(B30="Sonntag",D30&gt;E30,Q30=0),SUM(U30:W30),""))</f>
        <v/>
      </c>
      <c r="P30" s="38" t="str">
        <f>IF(OR(Q30=1,Q31=1),"",IF(B31="Sonntag",SUM(R30:W30),""))</f>
        <v/>
      </c>
      <c r="Q30" s="38" t="b">
        <f>OR(Feiertage!$B$1=A30,Feiertage!$B$2=A30,Feiertage!$B$3=A30,Feiertage!$B$4=A30,Feiertage!$B$5=A30,Feiertage!$B$6=A30,Feiertage!$B$7=A30,Feiertage!$B$8=A30,Feiertage!$B$9=A30)</f>
        <v>0</v>
      </c>
      <c r="R30" s="38" t="str">
        <f>IF(AND(D30&gt;E30,D30&lt;20),4,"")</f>
        <v/>
      </c>
      <c r="S30" s="38" t="str">
        <f t="shared" si="27"/>
        <v/>
      </c>
      <c r="T30" s="38" t="str">
        <f t="shared" si="28"/>
        <v/>
      </c>
      <c r="U30" s="38" t="str">
        <f t="shared" si="29"/>
        <v/>
      </c>
      <c r="V30" s="38" t="str">
        <f t="shared" si="30"/>
        <v/>
      </c>
      <c r="W30" s="38" t="str">
        <f t="shared" si="31"/>
        <v/>
      </c>
      <c r="X30" s="38" t="str">
        <f t="shared" si="32"/>
        <v/>
      </c>
      <c r="Y30" s="39" t="s">
        <v>47</v>
      </c>
    </row>
    <row r="31" spans="1:25" x14ac:dyDescent="0.2">
      <c r="A31" s="32">
        <v>42025</v>
      </c>
      <c r="B31" s="32" t="s">
        <v>53</v>
      </c>
      <c r="C31" s="33"/>
      <c r="D31" s="34"/>
      <c r="E31" s="35"/>
      <c r="F31" t="str">
        <f>IF(K31="X",Gesamt!$C$8,IF(J31="X",Gesamt!$C$9,IF(IF(E31&lt;D31,E31+(24-D31),E31-D31)&gt;0,IF(E31&lt;D31,E31+(24-D31),E31-D31),"")))</f>
        <v/>
      </c>
      <c r="G31" s="36" t="str">
        <f t="shared" si="22"/>
        <v/>
      </c>
      <c r="H31" s="36" t="str">
        <f t="shared" si="23"/>
        <v/>
      </c>
      <c r="I31" s="36" t="str">
        <f t="shared" si="24"/>
        <v/>
      </c>
      <c r="J31" s="36" t="str">
        <f t="shared" si="25"/>
        <v/>
      </c>
      <c r="K31" s="36" t="str">
        <f t="shared" si="26"/>
        <v/>
      </c>
      <c r="L31" s="37">
        <f>IF(OR(Q31=1,Q32=1,B31="Sonntag",B32="Sonntag"),"",SUM(R31:W31))</f>
        <v>0</v>
      </c>
      <c r="M31" s="38" t="str">
        <f>IF(B31="Sonntag","",IF(AND(Q31=1,D31&gt;E31),SUM(U31:W31),""))</f>
        <v/>
      </c>
      <c r="N31" s="38" t="str">
        <f>IF(OR(AND(Q31=1,Q32=1),AND(Q32=1,B31="Sonntag")),"",IF(Q32=1,SUM(R31:T31),""))</f>
        <v/>
      </c>
      <c r="O31" s="38" t="str">
        <f>IF(Q32=1,"",IF(AND(B31="Sonntag",D31&gt;E31,Q31=0),SUM(U31:W31),""))</f>
        <v/>
      </c>
      <c r="P31" s="38" t="str">
        <f>IF(OR(Q31=1,Q32=1),"",IF(B32="Sonntag",SUM(R31:W31),""))</f>
        <v/>
      </c>
      <c r="Q31" s="38" t="b">
        <f>OR(Feiertage!$B$1=A31,Feiertage!$B$2=A31,Feiertage!$B$3=A31,Feiertage!$B$4=A31,Feiertage!$B$5=A31,Feiertage!$B$6=A31,Feiertage!$B$7=A31,Feiertage!$B$8=A31,Feiertage!$B$9=A31)</f>
        <v>0</v>
      </c>
      <c r="R31" s="38" t="str">
        <f>IF(AND(D31&gt;E31,D31&lt;20),4,"")</f>
        <v/>
      </c>
      <c r="S31" s="38" t="str">
        <f t="shared" si="27"/>
        <v/>
      </c>
      <c r="T31" s="38" t="str">
        <f t="shared" si="28"/>
        <v/>
      </c>
      <c r="U31" s="38" t="str">
        <f t="shared" si="29"/>
        <v/>
      </c>
      <c r="V31" s="38" t="str">
        <f t="shared" si="30"/>
        <v/>
      </c>
      <c r="W31" s="38" t="str">
        <f t="shared" si="31"/>
        <v/>
      </c>
      <c r="X31" s="38" t="str">
        <f t="shared" si="32"/>
        <v/>
      </c>
      <c r="Y31" s="39" t="s">
        <v>47</v>
      </c>
    </row>
    <row r="32" spans="1:25" s="54" customFormat="1" x14ac:dyDescent="0.2">
      <c r="A32" s="32">
        <v>42026</v>
      </c>
      <c r="B32" s="32" t="s">
        <v>46</v>
      </c>
      <c r="C32" s="55"/>
      <c r="D32" s="34"/>
      <c r="E32" s="35"/>
      <c r="F32" t="str">
        <f>IF(K32="X",Gesamt!$C$8,IF(J32="X",Gesamt!$C$9,IF(IF(E32&lt;D32,E32+(24-D32),E32-D32)&gt;0,IF(E32&lt;D32,E32+(24-D32),E32-D32),"")))</f>
        <v/>
      </c>
      <c r="G32" s="36" t="str">
        <f t="shared" si="22"/>
        <v/>
      </c>
      <c r="H32" s="36" t="str">
        <f t="shared" si="23"/>
        <v/>
      </c>
      <c r="I32" s="36" t="str">
        <f t="shared" si="24"/>
        <v/>
      </c>
      <c r="J32" s="36" t="str">
        <f t="shared" si="25"/>
        <v/>
      </c>
      <c r="K32" s="36" t="str">
        <f t="shared" si="26"/>
        <v/>
      </c>
      <c r="L32" s="37">
        <f>IF(OR(Q32=1,Q33=1,B32="Sonntag",B33="Sonntag"),"",SUM(R32:W32))</f>
        <v>0</v>
      </c>
      <c r="M32" s="38" t="str">
        <f>IF(B32="Sonntag","",IF(AND(Q32=1,D32&gt;E32),SUM(U32:W32),""))</f>
        <v/>
      </c>
      <c r="N32" s="38" t="str">
        <f>IF(OR(AND(Q32=1,Q33=1),AND(Q33=1,B32="Sonntag")),"",IF(Q33=1,SUM(R32:T32),""))</f>
        <v/>
      </c>
      <c r="O32" s="38" t="str">
        <f>IF(Q33=1,"",IF(AND(B32="Sonntag",D32&gt;E32,Q32=0),SUM(U32:W32),""))</f>
        <v/>
      </c>
      <c r="P32" s="38" t="str">
        <f>IF(OR(Q32=1,Q33=1),"",IF(B33="Sonntag",SUM(R32:W32),""))</f>
        <v/>
      </c>
      <c r="Q32" s="38" t="b">
        <f>OR(Feiertage!$B$1=A32,Feiertage!$B$2=A32,Feiertage!$B$3=A32,Feiertage!$B$4=A32,Feiertage!$B$5=A32,Feiertage!$B$6=A32,Feiertage!$B$7=A32,Feiertage!$B$8=A32,Feiertage!$B$9=A32)</f>
        <v>0</v>
      </c>
      <c r="R32" s="38" t="str">
        <f>IF(AND(D32&gt;E32,D32&lt;20),4,"")</f>
        <v/>
      </c>
      <c r="S32" s="38" t="str">
        <f t="shared" si="27"/>
        <v/>
      </c>
      <c r="T32" s="38" t="str">
        <f t="shared" si="28"/>
        <v/>
      </c>
      <c r="U32" s="38" t="str">
        <f t="shared" si="29"/>
        <v/>
      </c>
      <c r="V32" s="38" t="str">
        <f t="shared" si="30"/>
        <v/>
      </c>
      <c r="W32" s="38" t="str">
        <f t="shared" si="31"/>
        <v/>
      </c>
      <c r="X32" s="38" t="str">
        <f t="shared" si="32"/>
        <v/>
      </c>
      <c r="Y32" s="39" t="s">
        <v>47</v>
      </c>
    </row>
    <row r="33" spans="1:25" x14ac:dyDescent="0.2">
      <c r="A33" s="32">
        <v>42027</v>
      </c>
      <c r="B33" s="32" t="s">
        <v>48</v>
      </c>
      <c r="C33" s="33"/>
      <c r="D33" s="34"/>
      <c r="E33" s="35"/>
      <c r="F33" t="str">
        <f>IF(K33="X",Gesamt!$C$8,IF(J33="X",Gesamt!$C$9,IF(IF(E33&lt;D33,E33+(24-D33),E33-D33)&gt;0,IF(E33&lt;D33,E33+(24-D33),E33-D33),"")))</f>
        <v/>
      </c>
      <c r="G33" s="36" t="str">
        <f t="shared" si="22"/>
        <v/>
      </c>
      <c r="H33" s="36" t="str">
        <f t="shared" si="23"/>
        <v/>
      </c>
      <c r="I33" s="36" t="str">
        <f t="shared" si="24"/>
        <v/>
      </c>
      <c r="J33" s="36" t="str">
        <f t="shared" si="25"/>
        <v/>
      </c>
      <c r="K33" s="36" t="str">
        <f t="shared" si="26"/>
        <v/>
      </c>
      <c r="L33" s="37">
        <f>IF(OR(Q33=1,Q34=1,B33="Sonntag",B34="Sonntag"),"",SUM(R33:W33))</f>
        <v>0</v>
      </c>
      <c r="M33" s="38" t="str">
        <f>IF(B33="Sonntag","",IF(AND(Q33=1,D33&gt;E33),SUM(U33:W33),""))</f>
        <v/>
      </c>
      <c r="N33" s="38" t="str">
        <f>IF(OR(AND(Q33=1,Q34=1),AND(Q34=1,B33="Sonntag")),"",IF(Q34=1,SUM(R33:T33),""))</f>
        <v/>
      </c>
      <c r="O33" s="38" t="str">
        <f>IF(Q34=1,"",IF(AND(B33="Sonntag",D33&gt;E33,Q33=0),SUM(U33:W33),""))</f>
        <v/>
      </c>
      <c r="P33" s="38" t="str">
        <f>IF(OR(Q33=1,Q34=1),"",IF(B34="Sonntag",SUM(R33:W33),""))</f>
        <v/>
      </c>
      <c r="Q33" s="38" t="b">
        <f>OR(Feiertage!$B$1=A33,Feiertage!$B$2=A33,Feiertage!$B$3=A33,Feiertage!$B$4=A33,Feiertage!$B$5=A33,Feiertage!$B$6=A33,Feiertage!$B$7=A33,Feiertage!$B$8=A33,Feiertage!$B$9=A33)</f>
        <v>0</v>
      </c>
      <c r="R33" s="38" t="str">
        <f>IF(AND(D33&gt;E33,D33&lt;20),4,"")</f>
        <v/>
      </c>
      <c r="S33" s="38" t="str">
        <f t="shared" si="27"/>
        <v/>
      </c>
      <c r="T33" s="38" t="str">
        <f t="shared" si="28"/>
        <v/>
      </c>
      <c r="U33" s="38" t="str">
        <f t="shared" si="29"/>
        <v/>
      </c>
      <c r="V33" s="38" t="str">
        <f t="shared" si="30"/>
        <v/>
      </c>
      <c r="W33" s="38" t="str">
        <f t="shared" si="31"/>
        <v/>
      </c>
      <c r="X33" s="38" t="str">
        <f t="shared" si="32"/>
        <v/>
      </c>
      <c r="Y33" s="39" t="s">
        <v>47</v>
      </c>
    </row>
    <row r="34" spans="1:25" x14ac:dyDescent="0.2">
      <c r="A34" s="32">
        <v>42028</v>
      </c>
      <c r="B34" s="32" t="s">
        <v>49</v>
      </c>
      <c r="C34" s="33"/>
      <c r="D34" s="34"/>
      <c r="E34" s="35"/>
      <c r="F34" t="str">
        <f>IF(K34="X",Gesamt!$C$8,IF(J34="X",Gesamt!$C$9,IF(IF(E34&lt;D34,E34+(24-D34),E34-D34)&gt;0,IF(E34&lt;D34,E34+(24-D34),E34-D34),"")))</f>
        <v/>
      </c>
      <c r="G34" s="36" t="str">
        <f t="shared" si="22"/>
        <v/>
      </c>
      <c r="H34" s="36" t="str">
        <f t="shared" si="23"/>
        <v/>
      </c>
      <c r="I34" s="36" t="str">
        <f t="shared" si="24"/>
        <v/>
      </c>
      <c r="J34" s="36" t="str">
        <f t="shared" si="25"/>
        <v/>
      </c>
      <c r="K34" s="36" t="str">
        <f t="shared" si="26"/>
        <v/>
      </c>
      <c r="L34" s="41" t="str">
        <f>IF(OR(Q34=1,Q35=1,B34="Sonntag",B35="Sonntag"),"",SUM(R34:X34))</f>
        <v/>
      </c>
      <c r="M34" s="42" t="str">
        <f>IF(B34="Sonntag","",IF(AND(Q34=1,D34&gt;E34),SUM(U34:X34),""))</f>
        <v/>
      </c>
      <c r="N34" s="42" t="str">
        <f>IF(AND(Q34=1,Q35=1),"",IF(Q35=1,SUM(R34:T34),""))</f>
        <v/>
      </c>
      <c r="O34" s="42" t="str">
        <f>IF(Q35=1,"",IF(AND(B34="Sonntag",D34&gt;E34,Q34=0),SUM(U34:X34),""))</f>
        <v/>
      </c>
      <c r="P34" s="42">
        <f>IF(OR(Q34=1,Q35=1),"",IF(B35="Sonntag",SUM(R34:T34),""))</f>
        <v>0</v>
      </c>
      <c r="Q34" s="42" t="b">
        <f>OR(Feiertage!$B$1=A34,Feiertage!$B$2=A34,Feiertage!$B$3=A34,Feiertage!$B$4=A34,Feiertage!$B$5=A34,Feiertage!$B$6=A34,Feiertage!$B$7=A34,Feiertage!$B$8=A34,Feiertage!$B$9=A34)</f>
        <v>0</v>
      </c>
      <c r="R34" s="42" t="str">
        <f>IF(AND(D34&gt;E34,D34&lt;20),4,IF(AND(D34&lt;E34,D34&lt;=6),6-D34,""))</f>
        <v/>
      </c>
      <c r="S34" s="42" t="str">
        <f t="shared" si="27"/>
        <v/>
      </c>
      <c r="T34" s="42" t="str">
        <f t="shared" si="28"/>
        <v/>
      </c>
      <c r="U34" s="42" t="str">
        <f t="shared" si="29"/>
        <v/>
      </c>
      <c r="V34" s="42" t="str">
        <f t="shared" si="30"/>
        <v/>
      </c>
      <c r="W34" s="42" t="str">
        <f t="shared" si="31"/>
        <v/>
      </c>
      <c r="X34" s="42" t="str">
        <f t="shared" si="32"/>
        <v/>
      </c>
      <c r="Y34" s="43" t="s">
        <v>49</v>
      </c>
    </row>
    <row r="35" spans="1:25" x14ac:dyDescent="0.2">
      <c r="A35" s="32">
        <v>42029</v>
      </c>
      <c r="B35" s="32" t="s">
        <v>44</v>
      </c>
      <c r="C35" s="33"/>
      <c r="D35" s="34"/>
      <c r="E35" s="35"/>
      <c r="F35" t="str">
        <f>IF(K35="X",Gesamt!$C$8,IF(J35="X",Gesamt!$C$9,IF(IF(E35&lt;D35,E35+(24-D35),E35-D35)&gt;0,IF(E35&lt;D35,E35+(24-D35),E35-D35),"")))</f>
        <v/>
      </c>
      <c r="G35" s="36" t="str">
        <f t="shared" si="22"/>
        <v/>
      </c>
      <c r="H35" s="36" t="str">
        <f t="shared" si="23"/>
        <v/>
      </c>
      <c r="I35" s="36" t="str">
        <f t="shared" si="24"/>
        <v/>
      </c>
      <c r="J35" s="36" t="str">
        <f t="shared" si="25"/>
        <v/>
      </c>
      <c r="K35" s="36" t="str">
        <f t="shared" si="26"/>
        <v/>
      </c>
      <c r="L35" s="44" t="str">
        <f>IF(OR(Q35=1,Q36=1,B35="Sonntag",B36="Sonntag"),"",SUM(R35:X35))</f>
        <v/>
      </c>
      <c r="M35" s="45" t="str">
        <f>IF(B36="Sonntag","",IF(AND(Q35=1,D35&gt;E35),SUM(U35:X35),""))</f>
        <v/>
      </c>
      <c r="N35" s="45" t="str">
        <f>IF(AND(Q35=1,Q37=1),"",IF(Q36=1,SUM(R35:T35),""))</f>
        <v/>
      </c>
      <c r="O35" s="45" t="str">
        <f>IF(Q37=1,"",IF(AND(B35="Sonntag",D35&gt;E35,Q35=0),SUM(U35:X35),""))</f>
        <v/>
      </c>
      <c r="P35" s="45" t="str">
        <f>IF(OR(Q35=1,Q37=1),"",IF(B36="Sonntag",SUM(R35:T35),""))</f>
        <v/>
      </c>
      <c r="Q35" s="45" t="b">
        <f>OR(Feiertage!$B$1=A35,Feiertage!$B$2=A35,Feiertage!$B$3=A35,Feiertage!$B$4=A35,Feiertage!$B$5=A35,Feiertage!$B$6=A35,Feiertage!$B$7=A35,Feiertage!$B$8=A35,Feiertage!$B$9=A35)</f>
        <v>0</v>
      </c>
      <c r="R35" s="45" t="str">
        <f>IF(AND(D35&gt;E35,D35&lt;20),4,"")</f>
        <v/>
      </c>
      <c r="S35" s="45" t="str">
        <f t="shared" si="27"/>
        <v/>
      </c>
      <c r="T35" s="45" t="str">
        <f t="shared" si="28"/>
        <v/>
      </c>
      <c r="U35" s="45" t="str">
        <f t="shared" si="29"/>
        <v/>
      </c>
      <c r="V35" s="45" t="str">
        <f t="shared" si="30"/>
        <v/>
      </c>
      <c r="W35" s="45" t="str">
        <f t="shared" si="31"/>
        <v/>
      </c>
      <c r="X35" s="45" t="str">
        <f>IF(AND(D35&lt;E35,E35&lt;6),E35-D35,"")</f>
        <v/>
      </c>
      <c r="Y35" s="46" t="s">
        <v>44</v>
      </c>
    </row>
    <row r="36" spans="1:25" s="54" customFormat="1" x14ac:dyDescent="0.2">
      <c r="A36" s="32"/>
      <c r="B36" s="32"/>
      <c r="C36" s="47"/>
      <c r="D36" s="102" t="s">
        <v>50</v>
      </c>
      <c r="E36" s="102"/>
      <c r="F36" s="48">
        <f>SUM(F29:F35)</f>
        <v>0</v>
      </c>
      <c r="G36" s="48">
        <f>SUM(G29:G35)</f>
        <v>0</v>
      </c>
      <c r="H36" s="48">
        <f>SUM(H29:H35)</f>
        <v>0</v>
      </c>
      <c r="I36" s="48">
        <f>SUM(I29:I35)</f>
        <v>0</v>
      </c>
      <c r="J36" s="50">
        <f>COUNTIF(J29:J35,"X")</f>
        <v>0</v>
      </c>
      <c r="K36" s="50">
        <f>COUNTIF(K29:K35,"X")</f>
        <v>0</v>
      </c>
      <c r="L36" s="51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3"/>
    </row>
    <row r="37" spans="1:25" x14ac:dyDescent="0.2">
      <c r="A37" s="32">
        <v>42030</v>
      </c>
      <c r="B37" s="32" t="s">
        <v>51</v>
      </c>
      <c r="C37" s="33"/>
      <c r="D37" s="34"/>
      <c r="E37" s="35"/>
      <c r="F37" t="str">
        <f>IF(K37="X",Gesamt!$C$8,IF(J37="X",Gesamt!$C$9,IF(IF(E37&lt;D37,E37+(24-D37),E37-D37)&gt;0,IF(E37&lt;D37,E37+(24-D37),E37-D37),"")))</f>
        <v/>
      </c>
      <c r="G37" s="36" t="str">
        <f t="shared" ref="G37:G43" si="33">IF(SUM(L37:P37)=0,"",SUM(L37:P37))</f>
        <v/>
      </c>
      <c r="H37" s="36" t="str">
        <f t="shared" ref="H37:H43" si="34">IF(D37="","",IF(Q37=0,IF(B37="Sonntag",IF(D37&gt;E37,24-D37,E37-D37),IF(AND(B37="Samstag",Q38=0),IF(D37&gt;E37,E37,""),"")),IF(AND(B37="Samstag",Q38=0),IF(D37&gt;E37,E37,""),"")))</f>
        <v/>
      </c>
      <c r="I37" s="36" t="str">
        <f t="shared" ref="I37:I43" si="35">IF(D37="","",IF(AND(Q37=1,Q38=1),IF(D37&gt;E37,24-D37+E37,E37-D37),IF(Q37=1,IF(D37&gt;E37,24-D37,E37-D37),IF(AND(Q38=1,D37&gt;E37),E37,""))))</f>
        <v/>
      </c>
      <c r="J37" s="36" t="str">
        <f t="shared" ref="J37:J43" si="36">IF(C37="Urlaub","X","")</f>
        <v/>
      </c>
      <c r="K37" s="36" t="str">
        <f t="shared" ref="K37:K43" si="37">IF(C37="Krank","X","")</f>
        <v/>
      </c>
      <c r="L37" s="37">
        <f>IF(OR(Q37=1,Q38=1,B37="Sonntag",B38="Sonntag"),"",SUM(R37:W37))</f>
        <v>0</v>
      </c>
      <c r="M37" s="38" t="str">
        <f>IF(B37="Sonntag","",IF(AND(Q37=1,D37&gt;E37),SUM(U37:W37),""))</f>
        <v/>
      </c>
      <c r="N37" s="38" t="str">
        <f>IF(OR(AND(Q37=1,Q38=1),AND(Q38=1,B37="Sonntag")),"",IF(Q38=1,SUM(R37:T37),""))</f>
        <v/>
      </c>
      <c r="O37" s="38" t="str">
        <f>IF(Q38=1,"",IF(AND(B37="Sonntag",D37&gt;E37,Q37=0),SUM(U37:W37),""))</f>
        <v/>
      </c>
      <c r="P37" s="38" t="str">
        <f>IF(OR(Q37=1,Q38=1),"",IF(B38="Sonntag",SUM(R37:W37),""))</f>
        <v/>
      </c>
      <c r="Q37" s="38" t="b">
        <f>OR(Feiertage!$B$1=A37,Feiertage!$B$2=A37,Feiertage!$B$3=A37,Feiertage!$B$4=A37,Feiertage!$B$5=A37,Feiertage!$B$6=A37,Feiertage!$B$7=A37,Feiertage!$B$8=A37,Feiertage!$B$9=A37)</f>
        <v>0</v>
      </c>
      <c r="R37" s="38" t="str">
        <f>IF(AND(D37&gt;E37,D37&lt;20),4,"")</f>
        <v/>
      </c>
      <c r="S37" s="38" t="str">
        <f t="shared" ref="S37:S43" si="38">IF(AND(D37&gt;E37,D37&gt;=20),24-D37,"")</f>
        <v/>
      </c>
      <c r="T37" s="38" t="str">
        <f t="shared" ref="T37:T43" si="39">IF(AND(D37&lt;E37,E37&gt;=20),E37-20,"")</f>
        <v/>
      </c>
      <c r="U37" s="38" t="str">
        <f t="shared" ref="U37:U43" si="40">IF(AND(D37&gt;E37,E37&gt;=6),6,"")</f>
        <v/>
      </c>
      <c r="V37" s="38" t="str">
        <f t="shared" ref="V37:V43" si="41">IF(AND(D37&gt;E37,E37&lt;6),E37,"")</f>
        <v/>
      </c>
      <c r="W37" s="38" t="str">
        <f t="shared" ref="W37:W43" si="42">IF(AND(D37&lt;E37,E37&gt;=6,D37&lt;=6),6-D37,"")</f>
        <v/>
      </c>
      <c r="X37" s="38" t="str">
        <f t="shared" ref="X37:X42" si="43">IF(AND(D37&lt;E37,E37&lt;6),6-E37,"")</f>
        <v/>
      </c>
      <c r="Y37" s="39" t="s">
        <v>47</v>
      </c>
    </row>
    <row r="38" spans="1:25" x14ac:dyDescent="0.2">
      <c r="A38" s="32">
        <v>42031</v>
      </c>
      <c r="B38" s="32" t="s">
        <v>52</v>
      </c>
      <c r="C38" s="33"/>
      <c r="D38" s="34"/>
      <c r="E38" s="35"/>
      <c r="F38" t="str">
        <f>IF(K38="X",Gesamt!$C$8,IF(J38="X",Gesamt!$C$9,IF(IF(E38&lt;D38,E38+(24-D38),E38-D38)&gt;0,IF(E38&lt;D38,E38+(24-D38),E38-D38),"")))</f>
        <v/>
      </c>
      <c r="G38" s="36" t="str">
        <f t="shared" si="33"/>
        <v/>
      </c>
      <c r="H38" s="36" t="str">
        <f t="shared" si="34"/>
        <v/>
      </c>
      <c r="I38" s="36" t="str">
        <f t="shared" si="35"/>
        <v/>
      </c>
      <c r="J38" s="36" t="str">
        <f t="shared" si="36"/>
        <v/>
      </c>
      <c r="K38" s="36" t="str">
        <f t="shared" si="37"/>
        <v/>
      </c>
      <c r="L38" s="37">
        <f>IF(OR(Q38=1,Q39=1,B38="Sonntag",B39="Sonntag"),"",SUM(R38:W38))</f>
        <v>0</v>
      </c>
      <c r="M38" s="38" t="str">
        <f>IF(B38="Sonntag","",IF(AND(Q38=1,D38&gt;E38),SUM(U38:W38),""))</f>
        <v/>
      </c>
      <c r="N38" s="38" t="str">
        <f>IF(OR(AND(Q38=1,Q39=1),AND(Q39=1,B38="Sonntag")),"",IF(Q39=1,SUM(R38:T38),""))</f>
        <v/>
      </c>
      <c r="O38" s="38" t="str">
        <f>IF(Q39=1,"",IF(AND(B38="Sonntag",D38&gt;E38,Q38=0),SUM(U38:W38),""))</f>
        <v/>
      </c>
      <c r="P38" s="38" t="str">
        <f>IF(OR(Q38=1,Q39=1),"",IF(B39="Sonntag",SUM(R38:W38),""))</f>
        <v/>
      </c>
      <c r="Q38" s="38" t="b">
        <f>OR(Feiertage!$B$1=A38,Feiertage!$B$2=A38,Feiertage!$B$3=A38,Feiertage!$B$4=A38,Feiertage!$B$5=A38,Feiertage!$B$6=A38,Feiertage!$B$7=A38,Feiertage!$B$8=A38,Feiertage!$B$9=A38)</f>
        <v>0</v>
      </c>
      <c r="R38" s="38" t="str">
        <f>IF(AND(D38&gt;E38,D38&lt;20),4,"")</f>
        <v/>
      </c>
      <c r="S38" s="38" t="str">
        <f t="shared" si="38"/>
        <v/>
      </c>
      <c r="T38" s="38" t="str">
        <f t="shared" si="39"/>
        <v/>
      </c>
      <c r="U38" s="38" t="str">
        <f t="shared" si="40"/>
        <v/>
      </c>
      <c r="V38" s="38" t="str">
        <f t="shared" si="41"/>
        <v/>
      </c>
      <c r="W38" s="38" t="str">
        <f t="shared" si="42"/>
        <v/>
      </c>
      <c r="X38" s="38" t="str">
        <f t="shared" si="43"/>
        <v/>
      </c>
      <c r="Y38" s="39" t="s">
        <v>47</v>
      </c>
    </row>
    <row r="39" spans="1:25" x14ac:dyDescent="0.2">
      <c r="A39" s="32">
        <v>42032</v>
      </c>
      <c r="B39" s="32" t="s">
        <v>53</v>
      </c>
      <c r="C39" s="33"/>
      <c r="D39" s="34"/>
      <c r="E39" s="35"/>
      <c r="F39" t="str">
        <f>IF(K39="X",Gesamt!$C$8,IF(J39="X",Gesamt!$C$9,IF(IF(E39&lt;D39,E39+(24-D39),E39-D39)&gt;0,IF(E39&lt;D39,E39+(24-D39),E39-D39),"")))</f>
        <v/>
      </c>
      <c r="G39" s="36" t="str">
        <f t="shared" si="33"/>
        <v/>
      </c>
      <c r="H39" s="36" t="str">
        <f t="shared" si="34"/>
        <v/>
      </c>
      <c r="I39" s="36" t="str">
        <f t="shared" si="35"/>
        <v/>
      </c>
      <c r="J39" s="36" t="str">
        <f t="shared" si="36"/>
        <v/>
      </c>
      <c r="K39" s="36" t="str">
        <f t="shared" si="37"/>
        <v/>
      </c>
      <c r="L39" s="37">
        <f>IF(OR(Q39=1,Q40=1,B39="Sonntag",B40="Sonntag"),"",SUM(R39:W39))</f>
        <v>0</v>
      </c>
      <c r="M39" s="38" t="str">
        <f>IF(B39="Sonntag","",IF(AND(Q39=1,D39&gt;E39),SUM(U39:W39),""))</f>
        <v/>
      </c>
      <c r="N39" s="38" t="str">
        <f>IF(OR(AND(Q39=1,Q40=1),AND(Q40=1,B39="Sonntag")),"",IF(Q40=1,SUM(R39:T39),""))</f>
        <v/>
      </c>
      <c r="O39" s="38" t="str">
        <f>IF(Q40=1,"",IF(AND(B39="Sonntag",D39&gt;E39,Q39=0),SUM(U39:W39),""))</f>
        <v/>
      </c>
      <c r="P39" s="38" t="str">
        <f>IF(OR(Q39=1,Q40=1),"",IF(B40="Sonntag",SUM(R39:W39),""))</f>
        <v/>
      </c>
      <c r="Q39" s="38" t="b">
        <f>OR(Feiertage!$B$1=A39,Feiertage!$B$2=A39,Feiertage!$B$3=A39,Feiertage!$B$4=A39,Feiertage!$B$5=A39,Feiertage!$B$6=A39,Feiertage!$B$7=A39,Feiertage!$B$8=A39,Feiertage!$B$9=A39)</f>
        <v>0</v>
      </c>
      <c r="R39" s="38" t="str">
        <f>IF(AND(D39&gt;E39,D39&lt;20),4,"")</f>
        <v/>
      </c>
      <c r="S39" s="38" t="str">
        <f t="shared" si="38"/>
        <v/>
      </c>
      <c r="T39" s="38" t="str">
        <f t="shared" si="39"/>
        <v/>
      </c>
      <c r="U39" s="38" t="str">
        <f t="shared" si="40"/>
        <v/>
      </c>
      <c r="V39" s="38" t="str">
        <f t="shared" si="41"/>
        <v/>
      </c>
      <c r="W39" s="38" t="str">
        <f t="shared" si="42"/>
        <v/>
      </c>
      <c r="X39" s="38" t="str">
        <f t="shared" si="43"/>
        <v/>
      </c>
      <c r="Y39" s="39" t="s">
        <v>47</v>
      </c>
    </row>
    <row r="40" spans="1:25" x14ac:dyDescent="0.2">
      <c r="A40" s="32">
        <v>42033</v>
      </c>
      <c r="B40" s="32" t="s">
        <v>46</v>
      </c>
      <c r="C40" s="33"/>
      <c r="D40" s="34"/>
      <c r="E40" s="35"/>
      <c r="F40" t="str">
        <f>IF(K40="X",Gesamt!$C$8,IF(J40="X",Gesamt!$C$9,IF(IF(E40&lt;D40,E40+(24-D40),E40-D40)&gt;0,IF(E40&lt;D40,E40+(24-D40),E40-D40),"")))</f>
        <v/>
      </c>
      <c r="G40" s="36" t="str">
        <f t="shared" si="33"/>
        <v/>
      </c>
      <c r="H40" s="36" t="str">
        <f t="shared" si="34"/>
        <v/>
      </c>
      <c r="I40" s="36" t="str">
        <f t="shared" si="35"/>
        <v/>
      </c>
      <c r="J40" s="36" t="str">
        <f t="shared" si="36"/>
        <v/>
      </c>
      <c r="K40" s="36" t="str">
        <f t="shared" si="37"/>
        <v/>
      </c>
      <c r="L40" s="37">
        <f>IF(OR(Q40=1,Q41=1,B40="Sonntag",B41="Sonntag"),"",SUM(R40:W40))</f>
        <v>0</v>
      </c>
      <c r="M40" s="38" t="str">
        <f>IF(B40="Sonntag","",IF(AND(Q40=1,D40&gt;E40),SUM(U40:W40),""))</f>
        <v/>
      </c>
      <c r="N40" s="38" t="str">
        <f>IF(OR(AND(Q40=1,Q41=1),AND(Q41=1,B40="Sonntag")),"",IF(Q41=1,SUM(R40:T40),""))</f>
        <v/>
      </c>
      <c r="O40" s="38" t="str">
        <f>IF(Q41=1,"",IF(AND(B40="Sonntag",D40&gt;E40,Q40=0),SUM(U40:W40),""))</f>
        <v/>
      </c>
      <c r="P40" s="38" t="str">
        <f>IF(OR(Q40=1,Q41=1),"",IF(B41="Sonntag",SUM(R40:W40),""))</f>
        <v/>
      </c>
      <c r="Q40" s="38" t="b">
        <f>OR(Feiertage!$B$1=A40,Feiertage!$B$2=A40,Feiertage!$B$3=A40,Feiertage!$B$4=A40,Feiertage!$B$5=A40,Feiertage!$B$6=A40,Feiertage!$B$7=A40,Feiertage!$B$8=A40,Feiertage!$B$9=A40)</f>
        <v>0</v>
      </c>
      <c r="R40" s="38" t="str">
        <f>IF(AND(D40&gt;E40,D40&lt;20),4,"")</f>
        <v/>
      </c>
      <c r="S40" s="38" t="str">
        <f t="shared" si="38"/>
        <v/>
      </c>
      <c r="T40" s="38" t="str">
        <f t="shared" si="39"/>
        <v/>
      </c>
      <c r="U40" s="38" t="str">
        <f t="shared" si="40"/>
        <v/>
      </c>
      <c r="V40" s="38" t="str">
        <f t="shared" si="41"/>
        <v/>
      </c>
      <c r="W40" s="38" t="str">
        <f t="shared" si="42"/>
        <v/>
      </c>
      <c r="X40" s="38" t="str">
        <f t="shared" si="43"/>
        <v/>
      </c>
      <c r="Y40" s="39" t="s">
        <v>47</v>
      </c>
    </row>
    <row r="41" spans="1:25" x14ac:dyDescent="0.2">
      <c r="A41" s="32">
        <v>42034</v>
      </c>
      <c r="B41" s="32" t="s">
        <v>48</v>
      </c>
      <c r="C41" s="33"/>
      <c r="D41" s="34"/>
      <c r="E41" s="35"/>
      <c r="F41" t="str">
        <f>IF(K41="X",Gesamt!$C$8,IF(J41="X",Gesamt!$C$9,IF(IF(E41&lt;D41,E41+(24-D41),E41-D41)&gt;0,IF(E41&lt;D41,E41+(24-D41),E41-D41),"")))</f>
        <v/>
      </c>
      <c r="G41" s="36" t="str">
        <f t="shared" si="33"/>
        <v/>
      </c>
      <c r="H41" s="36" t="str">
        <f t="shared" si="34"/>
        <v/>
      </c>
      <c r="I41" s="36" t="str">
        <f t="shared" si="35"/>
        <v/>
      </c>
      <c r="J41" s="36" t="str">
        <f t="shared" si="36"/>
        <v/>
      </c>
      <c r="K41" s="36" t="str">
        <f t="shared" si="37"/>
        <v/>
      </c>
      <c r="L41" s="37">
        <f>IF(OR(Q41=1,Q42=1,B41="Sonntag",B42="Sonntag"),"",SUM(R41:W41))</f>
        <v>0</v>
      </c>
      <c r="M41" s="38" t="str">
        <f>IF(B41="Sonntag","",IF(AND(Q41=1,D41&gt;E41),SUM(U41:W41),""))</f>
        <v/>
      </c>
      <c r="N41" s="38" t="str">
        <f>IF(OR(AND(Q41=1,Q42=1),AND(Q42=1,B41="Sonntag")),"",IF(Q42=1,SUM(R41:T41),""))</f>
        <v/>
      </c>
      <c r="O41" s="38" t="str">
        <f>IF(Q42=1,"",IF(AND(B41="Sonntag",D41&gt;E41,Q41=0),SUM(U41:W41),""))</f>
        <v/>
      </c>
      <c r="P41" s="38" t="str">
        <f>IF(OR(Q41=1,Q42=1),"",IF(B42="Sonntag",SUM(R41:W41),""))</f>
        <v/>
      </c>
      <c r="Q41" s="38" t="b">
        <f>OR(Feiertage!$B$1=A41,Feiertage!$B$2=A41,Feiertage!$B$3=A41,Feiertage!$B$4=A41,Feiertage!$B$5=A41,Feiertage!$B$6=A41,Feiertage!$B$7=A41,Feiertage!$B$8=A41,Feiertage!$B$9=A41)</f>
        <v>0</v>
      </c>
      <c r="R41" s="38" t="str">
        <f>IF(AND(D41&gt;E41,D41&lt;20),4,"")</f>
        <v/>
      </c>
      <c r="S41" s="38" t="str">
        <f t="shared" si="38"/>
        <v/>
      </c>
      <c r="T41" s="38" t="str">
        <f t="shared" si="39"/>
        <v/>
      </c>
      <c r="U41" s="38" t="str">
        <f t="shared" si="40"/>
        <v/>
      </c>
      <c r="V41" s="38" t="str">
        <f t="shared" si="41"/>
        <v/>
      </c>
      <c r="W41" s="38" t="str">
        <f t="shared" si="42"/>
        <v/>
      </c>
      <c r="X41" s="38" t="str">
        <f t="shared" si="43"/>
        <v/>
      </c>
      <c r="Y41" s="39" t="s">
        <v>47</v>
      </c>
    </row>
    <row r="42" spans="1:25" x14ac:dyDescent="0.2">
      <c r="A42" s="32">
        <v>42035</v>
      </c>
      <c r="B42" s="32" t="s">
        <v>49</v>
      </c>
      <c r="C42" s="33"/>
      <c r="D42" s="34"/>
      <c r="E42" s="35"/>
      <c r="F42" t="str">
        <f>IF(K42="X",Gesamt!$C$8,IF(J42="X",Gesamt!$C$9,IF(IF(E42&lt;D42,E42+(24-D42),E42-D42)&gt;0,IF(E42&lt;D42,E42+(24-D42),E42-D42),"")))</f>
        <v/>
      </c>
      <c r="G42" s="36" t="str">
        <f t="shared" si="33"/>
        <v/>
      </c>
      <c r="H42" s="36" t="str">
        <f t="shared" si="34"/>
        <v/>
      </c>
      <c r="I42" s="36" t="str">
        <f t="shared" si="35"/>
        <v/>
      </c>
      <c r="J42" s="36" t="str">
        <f t="shared" si="36"/>
        <v/>
      </c>
      <c r="K42" s="36" t="str">
        <f t="shared" si="37"/>
        <v/>
      </c>
      <c r="L42" s="41" t="str">
        <f>IF(OR(Q42=1,Q43=1,B42="Sonntag",B43="Sonntag"),"",SUM(R42:X42))</f>
        <v/>
      </c>
      <c r="M42" s="42" t="str">
        <f>IF(B42="Sonntag","",IF(AND(Q42=1,D42&gt;E42),SUM(U42:X42),""))</f>
        <v/>
      </c>
      <c r="N42" s="42" t="str">
        <f>IF(AND(Q42=1,Q43=1),"",IF(Q43=1,SUM(R42:T42),""))</f>
        <v/>
      </c>
      <c r="O42" s="42" t="str">
        <f>IF(Q43=1,"",IF(AND(B42="Sonntag",D42&gt;E42,Q42=0),SUM(U42:X42),""))</f>
        <v/>
      </c>
      <c r="P42" s="42">
        <f>IF(OR(Q42=1,Q43=1),"",IF(B43="Sonntag",SUM(R42:T42),""))</f>
        <v>0</v>
      </c>
      <c r="Q42" s="42" t="b">
        <f>OR(Feiertage!$B$1=A42,Feiertage!$B$2=A42,Feiertage!$B$3=A42,Feiertage!$B$4=A42,Feiertage!$B$5=A42,Feiertage!$B$6=A42,Feiertage!$B$7=A42,Feiertage!$B$8=A42,Feiertage!$B$9=A42)</f>
        <v>0</v>
      </c>
      <c r="R42" s="42" t="str">
        <f>IF(AND(D42&gt;E42,D42&lt;20),4,IF(AND(D42&lt;E42,D42&lt;=6),6-D42,""))</f>
        <v/>
      </c>
      <c r="S42" s="42" t="str">
        <f t="shared" si="38"/>
        <v/>
      </c>
      <c r="T42" s="42" t="str">
        <f t="shared" si="39"/>
        <v/>
      </c>
      <c r="U42" s="42" t="str">
        <f t="shared" si="40"/>
        <v/>
      </c>
      <c r="V42" s="42" t="str">
        <f t="shared" si="41"/>
        <v/>
      </c>
      <c r="W42" s="42" t="str">
        <f t="shared" si="42"/>
        <v/>
      </c>
      <c r="X42" s="42" t="str">
        <f t="shared" si="43"/>
        <v/>
      </c>
      <c r="Y42" s="43" t="s">
        <v>49</v>
      </c>
    </row>
    <row r="43" spans="1:25" s="54" customFormat="1" hidden="1" x14ac:dyDescent="0.2">
      <c r="A43" s="32">
        <v>42036</v>
      </c>
      <c r="B43" s="32" t="s">
        <v>44</v>
      </c>
      <c r="C43" s="33"/>
      <c r="D43" s="34"/>
      <c r="E43" s="35"/>
      <c r="F43" t="str">
        <f>IF(K43="X",Gesamt!$C$8,IF(J43="X",Gesamt!$C$9,IF(IF(E43&lt;D43,E43+(24-D43),E43-D43)&gt;0,IF(E43&lt;D43,E43+(24-D43),E43-D43),"")))</f>
        <v/>
      </c>
      <c r="G43" s="36" t="str">
        <f t="shared" si="33"/>
        <v/>
      </c>
      <c r="H43" s="36" t="str">
        <f t="shared" si="34"/>
        <v/>
      </c>
      <c r="I43" s="36" t="str">
        <f t="shared" si="35"/>
        <v/>
      </c>
      <c r="J43" s="36" t="str">
        <f t="shared" si="36"/>
        <v/>
      </c>
      <c r="K43" s="36" t="str">
        <f t="shared" si="37"/>
        <v/>
      </c>
      <c r="L43" s="44" t="str">
        <f>IF(OR(Q43=1,Q44=1,B43="Sonntag",B44="Sonntag"),"",SUM(R43:X43))</f>
        <v/>
      </c>
      <c r="M43" s="45" t="str">
        <f>IF(B44="Sonntag","",IF(AND(Q43=1,D43&gt;E43),SUM(U43:X43),""))</f>
        <v/>
      </c>
      <c r="N43" s="45" t="str">
        <f>IF(AND(Q43=1,Q45=1),"",IF(Q44=1,SUM(R43:T43),""))</f>
        <v/>
      </c>
      <c r="O43" s="45" t="str">
        <f>IF(Q45=1,"",IF(AND(B43="Sonntag",D43&gt;E43,Q43=0),SUM(U43:X43),""))</f>
        <v/>
      </c>
      <c r="P43" s="45" t="str">
        <f>IF(OR(Q43=1,Q45=1),"",IF(B44="Sonntag",SUM(R43:T43),""))</f>
        <v/>
      </c>
      <c r="Q43" s="45" t="b">
        <f>OR(Feiertage!$B$1=A43,Feiertage!$B$2=A43,Feiertage!$B$3=A43,Feiertage!$B$4=A43,Feiertage!$B$5=A43,Feiertage!$B$6=A43,Feiertage!$B$7=A43,Feiertage!$B$8=A43,Feiertage!$B$9=A43)</f>
        <v>0</v>
      </c>
      <c r="R43" s="45" t="str">
        <f>IF(AND(D43&gt;E43,D43&lt;20),4,"")</f>
        <v/>
      </c>
      <c r="S43" s="45" t="str">
        <f t="shared" si="38"/>
        <v/>
      </c>
      <c r="T43" s="45" t="str">
        <f t="shared" si="39"/>
        <v/>
      </c>
      <c r="U43" s="45" t="str">
        <f t="shared" si="40"/>
        <v/>
      </c>
      <c r="V43" s="45" t="str">
        <f t="shared" si="41"/>
        <v/>
      </c>
      <c r="W43" s="45" t="str">
        <f t="shared" si="42"/>
        <v/>
      </c>
      <c r="X43" s="45" t="str">
        <f>IF(AND(D43&lt;E43,E43&lt;6),E43-D43,"")</f>
        <v/>
      </c>
      <c r="Y43" s="46" t="s">
        <v>44</v>
      </c>
    </row>
    <row r="44" spans="1:25" s="54" customFormat="1" x14ac:dyDescent="0.2">
      <c r="A44" s="56">
        <v>40575</v>
      </c>
      <c r="B44" s="57"/>
      <c r="C44" s="58"/>
      <c r="D44" s="102" t="s">
        <v>50</v>
      </c>
      <c r="E44" s="102"/>
      <c r="F44" s="48">
        <f>SUM(F37:F42)</f>
        <v>0</v>
      </c>
      <c r="G44" s="48">
        <f>SUM(G37:G42)</f>
        <v>0</v>
      </c>
      <c r="H44" s="48">
        <f>SUM(H37:H42)</f>
        <v>0</v>
      </c>
      <c r="I44" s="48">
        <f>SUM(I37:I42)</f>
        <v>0</v>
      </c>
      <c r="J44" s="49">
        <f>COUNTIF(J37:J42,"X")</f>
        <v>0</v>
      </c>
      <c r="K44" s="50">
        <f>COUNTIF(K37:K42,"X")</f>
        <v>0</v>
      </c>
      <c r="L44" s="31"/>
      <c r="M44" s="31"/>
      <c r="N44" s="31"/>
      <c r="O44" s="31"/>
      <c r="P44" s="31"/>
      <c r="Q44" s="1"/>
      <c r="R44" s="1"/>
      <c r="S44" s="1"/>
      <c r="T44" s="1"/>
      <c r="U44" s="1"/>
      <c r="V44" s="1"/>
      <c r="W44" s="1"/>
      <c r="X44" s="1"/>
    </row>
    <row r="45" spans="1:25" s="54" customFormat="1" x14ac:dyDescent="0.2">
      <c r="A45" s="59"/>
      <c r="B45" s="60"/>
      <c r="C45" s="60"/>
      <c r="D45" s="103" t="s">
        <v>50</v>
      </c>
      <c r="E45" s="103"/>
      <c r="F45" s="61">
        <f t="shared" ref="F45:K45" si="44">F12+F20+F28+F36+F44</f>
        <v>0</v>
      </c>
      <c r="G45" s="61">
        <f t="shared" si="44"/>
        <v>0</v>
      </c>
      <c r="H45" s="61">
        <f t="shared" si="44"/>
        <v>0</v>
      </c>
      <c r="I45" s="61">
        <f t="shared" si="44"/>
        <v>0</v>
      </c>
      <c r="J45" s="62">
        <f t="shared" si="44"/>
        <v>0</v>
      </c>
      <c r="K45" s="63">
        <f t="shared" si="44"/>
        <v>0</v>
      </c>
      <c r="L45" s="64"/>
      <c r="M45" s="64"/>
      <c r="N45" s="31"/>
      <c r="O45" s="64"/>
      <c r="P45" s="64"/>
      <c r="R45" s="1"/>
    </row>
  </sheetData>
  <mergeCells count="10">
    <mergeCell ref="D28:E28"/>
    <mergeCell ref="D36:E36"/>
    <mergeCell ref="D44:E44"/>
    <mergeCell ref="D45:E45"/>
    <mergeCell ref="A1:K1"/>
    <mergeCell ref="B3:D3"/>
    <mergeCell ref="G3:J3"/>
    <mergeCell ref="B5:D5"/>
    <mergeCell ref="D12:E12"/>
    <mergeCell ref="D20:E20"/>
  </mergeCells>
  <conditionalFormatting sqref="B8:B43">
    <cfRule type="expression" priority="49" stopIfTrue="1">
      <formula>Q8=1</formula>
    </cfRule>
  </conditionalFormatting>
  <conditionalFormatting sqref="A8:A43">
    <cfRule type="expression" priority="48" stopIfTrue="1">
      <formula>Q8=1</formula>
    </cfRule>
  </conditionalFormatting>
  <pageMargins left="0.70826771653543308" right="0.11811023622047245" top="1.1811023622047245" bottom="1.1811023622047245" header="0.78740157480314954" footer="0.78740157480314954"/>
  <pageSetup paperSize="0" scale="85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4"/>
  <sheetViews>
    <sheetView zoomScale="196" zoomScaleNormal="196" zoomScalePageLayoutView="196" workbookViewId="0">
      <selection activeCell="J10" sqref="J10"/>
    </sheetView>
  </sheetViews>
  <sheetFormatPr baseColWidth="10" defaultColWidth="8.83203125" defaultRowHeight="15" x14ac:dyDescent="0.2"/>
  <cols>
    <col min="1" max="1" width="10.1640625" style="1" customWidth="1"/>
    <col min="2" max="2" width="12.5" style="1" customWidth="1"/>
    <col min="3" max="3" width="9.6640625" style="1" customWidth="1"/>
    <col min="4" max="5" width="6.6640625" style="1" customWidth="1"/>
    <col min="6" max="6" width="9" style="1" customWidth="1"/>
    <col min="7" max="9" width="8" style="1" customWidth="1"/>
    <col min="10" max="10" width="6.6640625" style="1" customWidth="1"/>
    <col min="11" max="11" width="5.6640625" style="1" customWidth="1"/>
    <col min="12" max="25" width="10.6640625" style="1" hidden="1" customWidth="1"/>
    <col min="26" max="1024" width="10.6640625" style="1" customWidth="1"/>
  </cols>
  <sheetData>
    <row r="1" spans="1:25" ht="31.25" customHeight="1" x14ac:dyDescent="0.3">
      <c r="A1" s="104">
        <f>A8</f>
        <v>42036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25" ht="9.75" customHeigh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25" x14ac:dyDescent="0.2">
      <c r="A3" s="1" t="s">
        <v>2</v>
      </c>
      <c r="B3" s="105">
        <f>Gesamt!$B$5</f>
        <v>0</v>
      </c>
      <c r="C3" s="105"/>
      <c r="D3" s="105"/>
      <c r="F3" s="1" t="s">
        <v>3</v>
      </c>
      <c r="G3" s="105">
        <f>Gesamt!$G$5</f>
        <v>0</v>
      </c>
      <c r="H3" s="105"/>
      <c r="I3" s="105"/>
      <c r="J3" s="105"/>
    </row>
    <row r="4" spans="1:25" x14ac:dyDescent="0.2">
      <c r="B4" s="27"/>
      <c r="C4" s="27"/>
      <c r="D4" s="27"/>
    </row>
    <row r="5" spans="1:25" x14ac:dyDescent="0.2">
      <c r="A5" s="1" t="s">
        <v>1</v>
      </c>
      <c r="B5" s="105">
        <f>Gesamt!$B$3</f>
        <v>0</v>
      </c>
      <c r="C5" s="105"/>
      <c r="D5" s="105"/>
    </row>
    <row r="6" spans="1:25" x14ac:dyDescent="0.2">
      <c r="D6" s="28"/>
    </row>
    <row r="7" spans="1:25" ht="17" x14ac:dyDescent="0.2">
      <c r="A7" s="29" t="s">
        <v>37</v>
      </c>
      <c r="B7" s="29" t="s">
        <v>38</v>
      </c>
      <c r="C7" s="29" t="s">
        <v>39</v>
      </c>
      <c r="D7" s="30" t="s">
        <v>40</v>
      </c>
      <c r="E7" s="30" t="s">
        <v>41</v>
      </c>
      <c r="F7" s="30" t="s">
        <v>42</v>
      </c>
      <c r="G7" s="30" t="s">
        <v>54</v>
      </c>
      <c r="H7" s="30" t="s">
        <v>44</v>
      </c>
      <c r="I7" s="30" t="s">
        <v>45</v>
      </c>
      <c r="J7" s="30" t="s">
        <v>10</v>
      </c>
      <c r="K7" s="30" t="s">
        <v>11</v>
      </c>
      <c r="L7" s="31"/>
      <c r="M7" s="31"/>
      <c r="N7" s="31"/>
      <c r="O7" s="31"/>
      <c r="P7" s="31"/>
    </row>
    <row r="8" spans="1:25" x14ac:dyDescent="0.2">
      <c r="A8" s="32">
        <v>42036</v>
      </c>
      <c r="B8" s="32" t="s">
        <v>44</v>
      </c>
      <c r="C8" s="33"/>
      <c r="D8" s="34"/>
      <c r="E8" s="34"/>
      <c r="F8" t="str">
        <f>IF(K8="X",Gesamt!$C$8,IF(J8="X",Gesamt!$C$9,IF(IF(E8&lt;D8,E8+(24-D8),E8-D8)&gt;0,IF(E8&lt;D8,E8+(24-D8),E8-D8),"")))</f>
        <v/>
      </c>
      <c r="G8" s="65" t="str">
        <f>IF(SUM(L8:P8)=0,"",SUM(L8:P8))</f>
        <v/>
      </c>
      <c r="H8" s="65" t="str">
        <f>IF(D8="","",IF(Q8=0,IF(B8="Sonntag",IF(D8&gt;E8,24-D8,E8-D8),IF(AND(B8="Samstag",Q10=0),IF(D8&gt;E8,E8,""),"")),IF(AND(B8="Samstag",Q10=0),IF(D8&gt;E8,E8,""),"")))</f>
        <v/>
      </c>
      <c r="I8" s="65" t="str">
        <f>IF(D8="","",IF(AND(Q8=1,Q10=1),IF(D8&gt;E8,24-D8+E8,E8-D8),IF(Q8=1,IF(D8&gt;E8,24-D8,E8-D8),IF(AND(Q10=1,D8&gt;E8),E8,""))))</f>
        <v/>
      </c>
      <c r="J8" s="65" t="str">
        <f>IF(C8="Urlaub","X","")</f>
        <v/>
      </c>
      <c r="K8" s="65" t="str">
        <f>IF(C8="Krank","X","")</f>
        <v/>
      </c>
      <c r="L8" s="45" t="str">
        <f>IF(OR(Q8=1,Q9=1,B8="Sonntag",B9="Sonntag"),"",SUM(R8:X8))</f>
        <v/>
      </c>
      <c r="M8" s="45" t="str">
        <f>IF(B9="Sonntag","",IF(AND(Q8=1,D8&gt;E8),SUM(U8:X8),""))</f>
        <v/>
      </c>
      <c r="N8" s="45" t="str">
        <f>IF(AND(Q8=1,Q10=1),"",IF(Q9=1,SUM(R8:T8),""))</f>
        <v/>
      </c>
      <c r="O8" s="45" t="str">
        <f>IF(Q10=1,"",IF(AND(B8="Sonntag",D8&gt;E8,Q8=0),SUM(U8:X8),""))</f>
        <v/>
      </c>
      <c r="P8" s="45" t="str">
        <f>IF(OR(Q8=1,Q10=1),"",IF(B9="Sonntag",SUM(R8:T8),""))</f>
        <v/>
      </c>
      <c r="Q8" s="45" t="b">
        <f>OR(Feiertage!$B$1=A8,Feiertage!$B$2=A8,Feiertage!$B$3=A8,Feiertage!$B$4=A8,Feiertage!$B$5=A8,Feiertage!$B$6=A8,Feiertage!$B$7=A8,Feiertage!$B$8=A8,Feiertage!$B$9=A8)</f>
        <v>0</v>
      </c>
      <c r="R8" s="45" t="str">
        <f>IF(AND(D8&gt;E8,D8&lt;20),4,"")</f>
        <v/>
      </c>
      <c r="S8" s="45" t="str">
        <f>IF(AND(D8&gt;E8,D8&gt;=20),24-D8,"")</f>
        <v/>
      </c>
      <c r="T8" s="45" t="str">
        <f>IF(AND(D8&lt;E8,E8&gt;=20),E8-20,"")</f>
        <v/>
      </c>
      <c r="U8" s="45" t="str">
        <f>IF(AND(D8&gt;E8,E8&gt;=6),6,"")</f>
        <v/>
      </c>
      <c r="V8" s="45" t="str">
        <f>IF(AND(D8&gt;E8,E8&lt;6),E8,"")</f>
        <v/>
      </c>
      <c r="W8" s="45" t="str">
        <f>IF(AND(D8&lt;E8,E8&gt;=6,D8&lt;=6),6-D8,"")</f>
        <v/>
      </c>
      <c r="X8" s="45" t="str">
        <f>IF(AND(D8&lt;E8,E8&lt;6),E8-D8,"")</f>
        <v/>
      </c>
      <c r="Y8" s="46" t="s">
        <v>44</v>
      </c>
    </row>
    <row r="9" spans="1:25" s="54" customFormat="1" x14ac:dyDescent="0.2">
      <c r="A9" s="32"/>
      <c r="B9" s="32"/>
      <c r="C9" s="47"/>
      <c r="D9" s="102" t="s">
        <v>50</v>
      </c>
      <c r="E9" s="102"/>
      <c r="F9" s="48">
        <f>SUM(F4:F8)</f>
        <v>0</v>
      </c>
      <c r="G9" s="48">
        <f>SUM(G4:G8)</f>
        <v>0</v>
      </c>
      <c r="H9" s="48">
        <f>SUM(H8:H8)</f>
        <v>0</v>
      </c>
      <c r="I9" s="48">
        <f>SUM(I8:I8)</f>
        <v>0</v>
      </c>
      <c r="J9" s="49">
        <f>COUNTIF(J4:J8,"X")</f>
        <v>0</v>
      </c>
      <c r="K9" s="50">
        <f>COUNTIF(K4:K8,"X")</f>
        <v>0</v>
      </c>
      <c r="L9" s="64"/>
      <c r="M9" s="64"/>
      <c r="N9" s="31"/>
      <c r="O9" s="64"/>
      <c r="P9" s="31"/>
    </row>
    <row r="10" spans="1:25" x14ac:dyDescent="0.2">
      <c r="A10" s="32">
        <v>42037</v>
      </c>
      <c r="B10" s="32" t="s">
        <v>51</v>
      </c>
      <c r="C10" s="33"/>
      <c r="D10" s="34"/>
      <c r="E10" s="34"/>
      <c r="F10" t="str">
        <f>IF(K10="X",Gesamt!$C$8,IF(J10="X",Gesamt!$C$9,IF(IF(E10&lt;D10,E10+(24-D10),E10-D10)&gt;0,IF(E10&lt;D10,E10+(24-D10),E10-D10),"")))</f>
        <v/>
      </c>
      <c r="G10" s="66" t="str">
        <f t="shared" ref="G10:G16" si="0">IF(SUM(L10:P10)=0,"",SUM(L10:P10))</f>
        <v/>
      </c>
      <c r="H10" s="66" t="str">
        <f t="shared" ref="H10:H16" si="1">IF(D10="","",IF(Q10=0,IF(B10="Sonntag",IF(D10&gt;E10,24-D10,E10-D10),IF(AND(B10="Samstag",Q11=0),IF(D10&gt;E10,E10,""),"")),IF(AND(B10="Samstag",Q11=0),IF(D10&gt;E10,E10,""),"")))</f>
        <v/>
      </c>
      <c r="I10" s="66" t="str">
        <f t="shared" ref="I10:I16" si="2">IF(D10="","",IF(AND(Q10=1,Q11=1),IF(D10&gt;E10,24-D10+E10,E10-D10),IF(Q10=1,IF(D10&gt;E10,24-D10,E10-D10),IF(AND(Q11=1,D10&gt;E10),E10,""))))</f>
        <v/>
      </c>
      <c r="J10" s="66" t="str">
        <f t="shared" ref="J10:J16" si="3">IF(C10="Urlaub","X","")</f>
        <v/>
      </c>
      <c r="K10" s="66" t="str">
        <f t="shared" ref="K10:K16" si="4">IF(C10="Krank","X","")</f>
        <v/>
      </c>
      <c r="L10" s="38">
        <f>IF(OR(Q10=1,Q11=1,B10="Sonntag",B11="Sonntag"),"",SUM(R10:W10))</f>
        <v>0</v>
      </c>
      <c r="M10" s="38" t="str">
        <f>IF(B10="Sonntag","",IF(AND(Q10=1,D10&gt;E10),SUM(U10:W10),""))</f>
        <v/>
      </c>
      <c r="N10" s="38" t="str">
        <f>IF(OR(AND(Q10=1,Q11=1),AND(Q11=1,B10="Sonntag")),"",IF(Q11=1,SUM(R10:T10),""))</f>
        <v/>
      </c>
      <c r="O10" s="38" t="str">
        <f>IF(Q11=1,"",IF(AND(B10="Sonntag",D10&gt;E10,Q10=0),SUM(U10:W10),""))</f>
        <v/>
      </c>
      <c r="P10" s="38" t="str">
        <f>IF(OR(Q10=1,Q11=1),"",IF(B11="Sonntag",SUM(R10:W10),""))</f>
        <v/>
      </c>
      <c r="Q10" s="38" t="b">
        <f>OR(Feiertage!$B$1=A10,Feiertage!$B$2=A10,Feiertage!$B$3=A10,Feiertage!$B$4=A10,Feiertage!$B$5=A10,Feiertage!$B$6=A10,Feiertage!$B$7=A10,Feiertage!$B$8=A10,Feiertage!$B$9=A10)</f>
        <v>0</v>
      </c>
      <c r="R10" s="38" t="str">
        <f>IF(AND(D10&gt;E10,D10&lt;20),4,"")</f>
        <v/>
      </c>
      <c r="S10" s="38" t="str">
        <f t="shared" ref="S10:S16" si="5">IF(AND(D10&gt;E10,D10&gt;=20),24-D10,"")</f>
        <v/>
      </c>
      <c r="T10" s="38" t="str">
        <f t="shared" ref="T10:T16" si="6">IF(AND(D10&lt;E10,E10&gt;=20),E10-20,"")</f>
        <v/>
      </c>
      <c r="U10" s="38" t="str">
        <f t="shared" ref="U10:U16" si="7">IF(AND(D10&gt;E10,E10&gt;=6),6,"")</f>
        <v/>
      </c>
      <c r="V10" s="38" t="str">
        <f t="shared" ref="V10:V16" si="8">IF(AND(D10&gt;E10,E10&lt;6),E10,"")</f>
        <v/>
      </c>
      <c r="W10" s="38" t="str">
        <f t="shared" ref="W10:W16" si="9">IF(AND(D10&lt;E10,E10&gt;=6,D10&lt;=6),6-D10,"")</f>
        <v/>
      </c>
      <c r="X10" s="38" t="str">
        <f t="shared" ref="X10:X15" si="10">IF(AND(D10&lt;E10,E10&lt;6),6-E10,"")</f>
        <v/>
      </c>
      <c r="Y10" s="39" t="s">
        <v>47</v>
      </c>
    </row>
    <row r="11" spans="1:25" x14ac:dyDescent="0.2">
      <c r="A11" s="32">
        <v>42038</v>
      </c>
      <c r="B11" s="32" t="s">
        <v>52</v>
      </c>
      <c r="C11" s="33"/>
      <c r="D11" s="34"/>
      <c r="E11" s="34"/>
      <c r="F11" t="str">
        <f>IF(K11="X",Gesamt!$C$8,IF(J11="X",Gesamt!$C$9,IF(IF(E11&lt;D11,E11+(24-D11),E11-D11)&gt;0,IF(E11&lt;D11,E11+(24-D11),E11-D11),"")))</f>
        <v/>
      </c>
      <c r="G11" s="66" t="str">
        <f t="shared" si="0"/>
        <v/>
      </c>
      <c r="H11" s="66" t="str">
        <f t="shared" si="1"/>
        <v/>
      </c>
      <c r="I11" s="66" t="str">
        <f t="shared" si="2"/>
        <v/>
      </c>
      <c r="J11" s="66" t="str">
        <f t="shared" si="3"/>
        <v/>
      </c>
      <c r="K11" s="66" t="str">
        <f t="shared" si="4"/>
        <v/>
      </c>
      <c r="L11" s="38">
        <f>IF(OR(Q11=1,Q12=1,B11="Sonntag",B12="Sonntag"),"",SUM(R11:W11))</f>
        <v>0</v>
      </c>
      <c r="M11" s="38" t="str">
        <f>IF(B11="Sonntag","",IF(AND(Q11=1,D11&gt;E11),SUM(U11:W11),""))</f>
        <v/>
      </c>
      <c r="N11" s="38" t="str">
        <f>IF(OR(AND(Q11=1,Q12=1),AND(Q12=1,B11="Sonntag")),"",IF(Q12=1,SUM(R11:T11),""))</f>
        <v/>
      </c>
      <c r="O11" s="38" t="str">
        <f>IF(Q12=1,"",IF(AND(B11="Sonntag",D11&gt;E11,Q11=0),SUM(U11:W11),""))</f>
        <v/>
      </c>
      <c r="P11" s="38" t="str">
        <f>IF(OR(Q11=1,Q12=1),"",IF(B12="Sonntag",SUM(R11:W11),""))</f>
        <v/>
      </c>
      <c r="Q11" s="38" t="b">
        <f>OR(Feiertage!$B$1=A11,Feiertage!$B$2=A11,Feiertage!$B$3=A11,Feiertage!$B$4=A11,Feiertage!$B$5=A11,Feiertage!$B$6=A11,Feiertage!$B$7=A11,Feiertage!$B$8=A11,Feiertage!$B$9=A11)</f>
        <v>0</v>
      </c>
      <c r="R11" s="38" t="str">
        <f>IF(AND(D11&gt;E11,D11&lt;20),4,"")</f>
        <v/>
      </c>
      <c r="S11" s="38" t="str">
        <f t="shared" si="5"/>
        <v/>
      </c>
      <c r="T11" s="38" t="str">
        <f t="shared" si="6"/>
        <v/>
      </c>
      <c r="U11" s="38" t="str">
        <f t="shared" si="7"/>
        <v/>
      </c>
      <c r="V11" s="38" t="str">
        <f t="shared" si="8"/>
        <v/>
      </c>
      <c r="W11" s="38" t="str">
        <f t="shared" si="9"/>
        <v/>
      </c>
      <c r="X11" s="38" t="str">
        <f t="shared" si="10"/>
        <v/>
      </c>
      <c r="Y11" s="39" t="s">
        <v>47</v>
      </c>
    </row>
    <row r="12" spans="1:25" x14ac:dyDescent="0.2">
      <c r="A12" s="32">
        <v>42039</v>
      </c>
      <c r="B12" s="32" t="s">
        <v>53</v>
      </c>
      <c r="C12" s="33"/>
      <c r="D12" s="34"/>
      <c r="E12" s="34"/>
      <c r="F12" t="str">
        <f>IF(K12="X",Gesamt!$C$8,IF(J12="X",Gesamt!$C$9,IF(IF(E12&lt;D12,E12+(24-D12),E12-D12)&gt;0,IF(E12&lt;D12,E12+(24-D12),E12-D12),"")))</f>
        <v/>
      </c>
      <c r="G12" s="66" t="str">
        <f t="shared" si="0"/>
        <v/>
      </c>
      <c r="H12" s="66" t="str">
        <f t="shared" si="1"/>
        <v/>
      </c>
      <c r="I12" s="66" t="str">
        <f t="shared" si="2"/>
        <v/>
      </c>
      <c r="J12" s="66" t="str">
        <f t="shared" si="3"/>
        <v/>
      </c>
      <c r="K12" s="66" t="str">
        <f t="shared" si="4"/>
        <v/>
      </c>
      <c r="L12" s="38">
        <f>IF(OR(Q12=1,Q13=1,B12="Sonntag",B13="Sonntag"),"",SUM(R12:W12))</f>
        <v>0</v>
      </c>
      <c r="M12" s="38" t="str">
        <f>IF(B12="Sonntag","",IF(AND(Q12=1,D12&gt;E12),SUM(U12:W12),""))</f>
        <v/>
      </c>
      <c r="N12" s="38" t="str">
        <f>IF(OR(AND(Q12=1,Q13=1),AND(Q13=1,B12="Sonntag")),"",IF(Q13=1,SUM(R12:T12),""))</f>
        <v/>
      </c>
      <c r="O12" s="38" t="str">
        <f>IF(Q13=1,"",IF(AND(B12="Sonntag",D12&gt;E12,Q12=0),SUM(U12:W12),""))</f>
        <v/>
      </c>
      <c r="P12" s="38" t="str">
        <f>IF(OR(Q12=1,Q13=1),"",IF(B13="Sonntag",SUM(R12:W12),""))</f>
        <v/>
      </c>
      <c r="Q12" s="38" t="b">
        <f>OR(Feiertage!$B$1=A12,Feiertage!$B$2=A12,Feiertage!$B$3=A12,Feiertage!$B$4=A12,Feiertage!$B$5=A12,Feiertage!$B$6=A12,Feiertage!$B$7=A12,Feiertage!$B$8=A12,Feiertage!$B$9=A12)</f>
        <v>0</v>
      </c>
      <c r="R12" s="38" t="str">
        <f>IF(AND(D12&gt;E12,D12&lt;20),4,"")</f>
        <v/>
      </c>
      <c r="S12" s="38" t="str">
        <f t="shared" si="5"/>
        <v/>
      </c>
      <c r="T12" s="38" t="str">
        <f t="shared" si="6"/>
        <v/>
      </c>
      <c r="U12" s="38" t="str">
        <f t="shared" si="7"/>
        <v/>
      </c>
      <c r="V12" s="38" t="str">
        <f t="shared" si="8"/>
        <v/>
      </c>
      <c r="W12" s="38" t="str">
        <f t="shared" si="9"/>
        <v/>
      </c>
      <c r="X12" s="38" t="str">
        <f t="shared" si="10"/>
        <v/>
      </c>
      <c r="Y12" s="39" t="s">
        <v>47</v>
      </c>
    </row>
    <row r="13" spans="1:25" x14ac:dyDescent="0.2">
      <c r="A13" s="32">
        <v>42040</v>
      </c>
      <c r="B13" s="32" t="s">
        <v>46</v>
      </c>
      <c r="C13" s="33"/>
      <c r="D13" s="34"/>
      <c r="E13" s="34"/>
      <c r="F13" t="str">
        <f>IF(K13="X",Gesamt!$C$8,IF(J13="X",Gesamt!$C$9,IF(IF(E13&lt;D13,E13+(24-D13),E13-D13)&gt;0,IF(E13&lt;D13,E13+(24-D13),E13-D13),"")))</f>
        <v/>
      </c>
      <c r="G13" s="66" t="str">
        <f t="shared" si="0"/>
        <v/>
      </c>
      <c r="H13" s="66" t="str">
        <f t="shared" si="1"/>
        <v/>
      </c>
      <c r="I13" s="66" t="str">
        <f t="shared" si="2"/>
        <v/>
      </c>
      <c r="J13" s="66" t="str">
        <f t="shared" si="3"/>
        <v/>
      </c>
      <c r="K13" s="66" t="str">
        <f t="shared" si="4"/>
        <v/>
      </c>
      <c r="L13" s="38">
        <f>IF(OR(Q13=1,Q14=1,B13="Sonntag",B14="Sonntag"),"",SUM(R13:W13))</f>
        <v>0</v>
      </c>
      <c r="M13" s="38" t="str">
        <f>IF(B13="Sonntag","",IF(AND(Q13=1,D13&gt;E13),SUM(U13:W13),""))</f>
        <v/>
      </c>
      <c r="N13" s="38" t="str">
        <f>IF(OR(AND(Q13=1,Q14=1),AND(Q14=1,B13="Sonntag")),"",IF(Q14=1,SUM(R13:T13),""))</f>
        <v/>
      </c>
      <c r="O13" s="38" t="str">
        <f>IF(Q14=1,"",IF(AND(B13="Sonntag",D13&gt;E13,Q13=0),SUM(U13:W13),""))</f>
        <v/>
      </c>
      <c r="P13" s="38" t="str">
        <f>IF(OR(Q13=1,Q14=1),"",IF(B14="Sonntag",SUM(R13:W13),""))</f>
        <v/>
      </c>
      <c r="Q13" s="38" t="b">
        <f>OR(Feiertage!$B$1=A13,Feiertage!$B$2=A13,Feiertage!$B$3=A13,Feiertage!$B$4=A13,Feiertage!$B$5=A13,Feiertage!$B$6=A13,Feiertage!$B$7=A13,Feiertage!$B$8=A13,Feiertage!$B$9=A13)</f>
        <v>0</v>
      </c>
      <c r="R13" s="38" t="str">
        <f>IF(AND(D13&gt;E13,D13&lt;20),4,"")</f>
        <v/>
      </c>
      <c r="S13" s="38" t="str">
        <f t="shared" si="5"/>
        <v/>
      </c>
      <c r="T13" s="38" t="str">
        <f t="shared" si="6"/>
        <v/>
      </c>
      <c r="U13" s="38" t="str">
        <f t="shared" si="7"/>
        <v/>
      </c>
      <c r="V13" s="38" t="str">
        <f t="shared" si="8"/>
        <v/>
      </c>
      <c r="W13" s="38" t="str">
        <f t="shared" si="9"/>
        <v/>
      </c>
      <c r="X13" s="38" t="str">
        <f t="shared" si="10"/>
        <v/>
      </c>
      <c r="Y13" s="39" t="s">
        <v>47</v>
      </c>
    </row>
    <row r="14" spans="1:25" x14ac:dyDescent="0.2">
      <c r="A14" s="32">
        <v>42041</v>
      </c>
      <c r="B14" s="32" t="s">
        <v>48</v>
      </c>
      <c r="C14" s="33"/>
      <c r="D14" s="34"/>
      <c r="E14" s="34"/>
      <c r="F14" t="str">
        <f>IF(K14="X",Gesamt!$C$8,IF(J14="X",Gesamt!$C$9,IF(IF(E14&lt;D14,E14+(24-D14),E14-D14)&gt;0,IF(E14&lt;D14,E14+(24-D14),E14-D14),"")))</f>
        <v/>
      </c>
      <c r="G14" s="66" t="str">
        <f t="shared" si="0"/>
        <v/>
      </c>
      <c r="H14" s="66" t="str">
        <f t="shared" si="1"/>
        <v/>
      </c>
      <c r="I14" s="66" t="str">
        <f t="shared" si="2"/>
        <v/>
      </c>
      <c r="J14" s="66" t="str">
        <f t="shared" si="3"/>
        <v/>
      </c>
      <c r="K14" s="66" t="str">
        <f t="shared" si="4"/>
        <v/>
      </c>
      <c r="L14" s="38">
        <f>IF(OR(Q14=1,Q15=1,B14="Sonntag",B15="Sonntag"),"",SUM(R14:W14))</f>
        <v>0</v>
      </c>
      <c r="M14" s="38" t="str">
        <f>IF(B14="Sonntag","",IF(AND(Q14=1,D14&gt;E14),SUM(U14:W14),""))</f>
        <v/>
      </c>
      <c r="N14" s="38" t="str">
        <f>IF(OR(AND(Q14=1,Q15=1),AND(Q15=1,B14="Sonntag")),"",IF(Q15=1,SUM(R14:T14),""))</f>
        <v/>
      </c>
      <c r="O14" s="38" t="str">
        <f>IF(Q15=1,"",IF(AND(B14="Sonntag",D14&gt;E14,Q14=0),SUM(U14:W14),""))</f>
        <v/>
      </c>
      <c r="P14" s="38" t="str">
        <f>IF(OR(Q14=1,Q15=1),"",IF(B15="Sonntag",SUM(R14:W14),""))</f>
        <v/>
      </c>
      <c r="Q14" s="38" t="b">
        <f>OR(Feiertage!$B$1=A14,Feiertage!$B$2=A14,Feiertage!$B$3=A14,Feiertage!$B$4=A14,Feiertage!$B$5=A14,Feiertage!$B$6=A14,Feiertage!$B$7=A14,Feiertage!$B$8=A14,Feiertage!$B$9=A14)</f>
        <v>0</v>
      </c>
      <c r="R14" s="38" t="str">
        <f>IF(AND(D14&gt;E14,D14&lt;20),4,"")</f>
        <v/>
      </c>
      <c r="S14" s="38" t="str">
        <f t="shared" si="5"/>
        <v/>
      </c>
      <c r="T14" s="38" t="str">
        <f t="shared" si="6"/>
        <v/>
      </c>
      <c r="U14" s="38" t="str">
        <f t="shared" si="7"/>
        <v/>
      </c>
      <c r="V14" s="38" t="str">
        <f t="shared" si="8"/>
        <v/>
      </c>
      <c r="W14" s="38" t="str">
        <f t="shared" si="9"/>
        <v/>
      </c>
      <c r="X14" s="38" t="str">
        <f t="shared" si="10"/>
        <v/>
      </c>
      <c r="Y14" s="39" t="s">
        <v>47</v>
      </c>
    </row>
    <row r="15" spans="1:25" x14ac:dyDescent="0.2">
      <c r="A15" s="32">
        <v>42042</v>
      </c>
      <c r="B15" s="32" t="s">
        <v>49</v>
      </c>
      <c r="C15" s="33"/>
      <c r="D15" s="34"/>
      <c r="E15" s="34"/>
      <c r="F15" t="str">
        <f>IF(K15="X",Gesamt!$C$8,IF(J15="X",Gesamt!$C$9,IF(IF(E15&lt;D15,E15+(24-D15),E15-D15)&gt;0,IF(E15&lt;D15,E15+(24-D15),E15-D15),"")))</f>
        <v/>
      </c>
      <c r="G15" s="66" t="str">
        <f t="shared" si="0"/>
        <v/>
      </c>
      <c r="H15" s="66" t="str">
        <f t="shared" si="1"/>
        <v/>
      </c>
      <c r="I15" s="66" t="str">
        <f t="shared" si="2"/>
        <v/>
      </c>
      <c r="J15" s="66" t="str">
        <f t="shared" si="3"/>
        <v/>
      </c>
      <c r="K15" s="66" t="str">
        <f t="shared" si="4"/>
        <v/>
      </c>
      <c r="L15" s="42" t="str">
        <f>IF(OR(Q15=1,Q16=1,B15="Sonntag",B16="Sonntag"),"",SUM(R15:X15))</f>
        <v/>
      </c>
      <c r="M15" s="42" t="str">
        <f>IF(B15="Sonntag","",IF(AND(Q15=1,D15&gt;E15),SUM(U15:X15),""))</f>
        <v/>
      </c>
      <c r="N15" s="42" t="str">
        <f>IF(AND(Q15=1,Q16=1),"",IF(Q16=1,SUM(R15:T15),""))</f>
        <v/>
      </c>
      <c r="O15" s="42" t="str">
        <f>IF(Q16=1,"",IF(AND(B15="Sonntag",D15&gt;E15,Q15=0),SUM(U15:X15),""))</f>
        <v/>
      </c>
      <c r="P15" s="42">
        <f>IF(OR(Q15=1,Q16=1),"",IF(B16="Sonntag",SUM(R15:T15),""))</f>
        <v>0</v>
      </c>
      <c r="Q15" s="42" t="b">
        <f>OR(Feiertage!$B$1=A15,Feiertage!$B$2=A15,Feiertage!$B$3=A15,Feiertage!$B$4=A15,Feiertage!$B$5=A15,Feiertage!$B$6=A15,Feiertage!$B$7=A15,Feiertage!$B$8=A15,Feiertage!$B$9=A15)</f>
        <v>0</v>
      </c>
      <c r="R15" s="42" t="str">
        <f>IF(AND(D15&gt;E15,D15&lt;20),4,IF(AND(D15&lt;E15,D15&lt;=6),6-D15,""))</f>
        <v/>
      </c>
      <c r="S15" s="42" t="str">
        <f t="shared" si="5"/>
        <v/>
      </c>
      <c r="T15" s="42" t="str">
        <f t="shared" si="6"/>
        <v/>
      </c>
      <c r="U15" s="42" t="str">
        <f t="shared" si="7"/>
        <v/>
      </c>
      <c r="V15" s="42" t="str">
        <f t="shared" si="8"/>
        <v/>
      </c>
      <c r="W15" s="42" t="str">
        <f t="shared" si="9"/>
        <v/>
      </c>
      <c r="X15" s="42" t="str">
        <f t="shared" si="10"/>
        <v/>
      </c>
      <c r="Y15" s="43" t="s">
        <v>49</v>
      </c>
    </row>
    <row r="16" spans="1:25" x14ac:dyDescent="0.2">
      <c r="A16" s="32">
        <v>42043</v>
      </c>
      <c r="B16" s="32" t="s">
        <v>44</v>
      </c>
      <c r="C16" s="33"/>
      <c r="D16" s="34"/>
      <c r="E16" s="34"/>
      <c r="F16" t="str">
        <f>IF(K16="X",Gesamt!$C$8,IF(J16="X",Gesamt!$C$9,IF(IF(E16&lt;D16,E16+(24-D16),E16-D16)&gt;0,IF(E16&lt;D16,E16+(24-D16),E16-D16),"")))</f>
        <v/>
      </c>
      <c r="G16" s="66" t="str">
        <f t="shared" si="0"/>
        <v/>
      </c>
      <c r="H16" s="66" t="str">
        <f t="shared" si="1"/>
        <v/>
      </c>
      <c r="I16" s="66" t="str">
        <f t="shared" si="2"/>
        <v/>
      </c>
      <c r="J16" s="66" t="str">
        <f t="shared" si="3"/>
        <v/>
      </c>
      <c r="K16" s="66" t="str">
        <f t="shared" si="4"/>
        <v/>
      </c>
      <c r="L16" s="45" t="str">
        <f>IF(OR(Q16=1,Q17=1,B16="Sonntag",B17="Sonntag"),"",SUM(R16:X16))</f>
        <v/>
      </c>
      <c r="M16" s="45" t="str">
        <f>IF(B17="Sonntag","",IF(AND(Q16=1,D16&gt;E16),SUM(U16:X16),""))</f>
        <v/>
      </c>
      <c r="N16" s="45" t="str">
        <f>IF(AND(Q16=1,Q18=1),"",IF(Q17=1,SUM(R16:T16),""))</f>
        <v/>
      </c>
      <c r="O16" s="45" t="str">
        <f>IF(Q18=1,"",IF(AND(B16="Sonntag",D16&gt;E16,Q16=0),SUM(U16:X16),""))</f>
        <v/>
      </c>
      <c r="P16" s="45" t="str">
        <f>IF(OR(Q16=1,Q18=1),"",IF(B17="Sonntag",SUM(R16:T16),""))</f>
        <v/>
      </c>
      <c r="Q16" s="45" t="b">
        <f>OR(Feiertage!$B$1=A16,Feiertage!$B$2=A16,Feiertage!$B$3=A16,Feiertage!$B$4=A16,Feiertage!$B$5=A16,Feiertage!$B$6=A16,Feiertage!$B$7=A16,Feiertage!$B$8=A16,Feiertage!$B$9=A16)</f>
        <v>0</v>
      </c>
      <c r="R16" s="45" t="str">
        <f>IF(AND(D16&gt;E16,D16&lt;20),4,"")</f>
        <v/>
      </c>
      <c r="S16" s="45" t="str">
        <f t="shared" si="5"/>
        <v/>
      </c>
      <c r="T16" s="45" t="str">
        <f t="shared" si="6"/>
        <v/>
      </c>
      <c r="U16" s="45" t="str">
        <f t="shared" si="7"/>
        <v/>
      </c>
      <c r="V16" s="45" t="str">
        <f t="shared" si="8"/>
        <v/>
      </c>
      <c r="W16" s="45" t="str">
        <f t="shared" si="9"/>
        <v/>
      </c>
      <c r="X16" s="45" t="str">
        <f>IF(AND(D16&lt;E16,E16&lt;6),E16-D16,"")</f>
        <v/>
      </c>
      <c r="Y16" s="46" t="s">
        <v>44</v>
      </c>
    </row>
    <row r="17" spans="1:25" s="54" customFormat="1" x14ac:dyDescent="0.2">
      <c r="A17" s="32"/>
      <c r="B17" s="32"/>
      <c r="C17" s="47"/>
      <c r="D17" s="102" t="s">
        <v>50</v>
      </c>
      <c r="E17" s="102"/>
      <c r="F17" s="48">
        <f>SUM(F10:F16)</f>
        <v>0</v>
      </c>
      <c r="G17" s="48">
        <f>SUM(G10:G16)</f>
        <v>0</v>
      </c>
      <c r="H17" s="48">
        <f>SUM(H10:H16)</f>
        <v>0</v>
      </c>
      <c r="I17" s="48">
        <f>SUM(I10:I16)</f>
        <v>0</v>
      </c>
      <c r="J17" s="49">
        <f>COUNTIF(J10:J16,"X")</f>
        <v>0</v>
      </c>
      <c r="K17" s="50">
        <f>COUNTIF(K10:K16,"X")</f>
        <v>0</v>
      </c>
      <c r="L17" s="64"/>
      <c r="M17" s="64"/>
      <c r="N17" s="31"/>
      <c r="O17" s="64"/>
      <c r="P17" s="31"/>
    </row>
    <row r="18" spans="1:25" x14ac:dyDescent="0.2">
      <c r="A18" s="32">
        <v>42044</v>
      </c>
      <c r="B18" s="32" t="s">
        <v>51</v>
      </c>
      <c r="C18" s="33"/>
      <c r="D18" s="34"/>
      <c r="E18" s="34"/>
      <c r="F18" t="str">
        <f>IF(K18="X",Gesamt!$C$8,IF(J18="X",Gesamt!$C$9,IF(IF(E18&lt;D18,E18+(24-D18),E18-D18)&gt;0,IF(E18&lt;D18,E18+(24-D18),E18-D18),"")))</f>
        <v/>
      </c>
      <c r="G18" s="66" t="str">
        <f t="shared" ref="G18:G24" si="11">IF(SUM(L18:P18)=0,"",SUM(L18:P18))</f>
        <v/>
      </c>
      <c r="H18" s="66" t="str">
        <f t="shared" ref="H18:H24" si="12">IF(D18="","",IF(Q18=0,IF(B18="Sonntag",IF(D18&gt;E18,24-D18,E18-D18),IF(AND(B18="Samstag",Q19=0),IF(D18&gt;E18,E18,""),"")),IF(AND(B18="Samstag",Q19=0),IF(D18&gt;E18,E18,""),"")))</f>
        <v/>
      </c>
      <c r="I18" s="66" t="str">
        <f t="shared" ref="I18:I24" si="13">IF(D18="","",IF(AND(Q18=1,Q19=1),IF(D18&gt;E18,24-D18+E18,E18-D18),IF(Q18=1,IF(D18&gt;E18,24-D18,E18-D18),IF(AND(Q19=1,D18&gt;E18),E18,""))))</f>
        <v/>
      </c>
      <c r="J18" s="66" t="str">
        <f t="shared" ref="J18:J24" si="14">IF(C18="Urlaub","X","")</f>
        <v/>
      </c>
      <c r="K18" s="66" t="str">
        <f t="shared" ref="K18:K24" si="15">IF(C18="Krank","X","")</f>
        <v/>
      </c>
      <c r="L18" s="38">
        <f>IF(OR(Q18=1,Q19=1,B18="Sonntag",B19="Sonntag"),"",SUM(R18:W18))</f>
        <v>0</v>
      </c>
      <c r="M18" s="38" t="str">
        <f>IF(B18="Sonntag","",IF(AND(Q18=1,D18&gt;E18),SUM(U18:W18),""))</f>
        <v/>
      </c>
      <c r="N18" s="38" t="str">
        <f>IF(OR(AND(Q18=1,Q19=1),AND(Q19=1,B18="Sonntag")),"",IF(Q19=1,SUM(R18:T18),""))</f>
        <v/>
      </c>
      <c r="O18" s="38" t="str">
        <f>IF(Q19=1,"",IF(AND(B18="Sonntag",D18&gt;E18,Q18=0),SUM(U18:W18),""))</f>
        <v/>
      </c>
      <c r="P18" s="38" t="str">
        <f>IF(OR(Q18=1,Q19=1),"",IF(B19="Sonntag",SUM(R18:W18),""))</f>
        <v/>
      </c>
      <c r="Q18" s="38" t="b">
        <f>OR(Feiertage!$B$1=A18,Feiertage!$B$2=A18,Feiertage!$B$3=A18,Feiertage!$B$4=A18,Feiertage!$B$5=A18,Feiertage!$B$6=A18,Feiertage!$B$7=A18,Feiertage!$B$8=A18,Feiertage!$B$9=A18)</f>
        <v>0</v>
      </c>
      <c r="R18" s="38" t="str">
        <f>IF(AND(D18&gt;E18,D18&lt;20),4,"")</f>
        <v/>
      </c>
      <c r="S18" s="38" t="str">
        <f t="shared" ref="S18:S24" si="16">IF(AND(D18&gt;E18,D18&gt;=20),24-D18,"")</f>
        <v/>
      </c>
      <c r="T18" s="38" t="str">
        <f t="shared" ref="T18:T24" si="17">IF(AND(D18&lt;E18,E18&gt;=20),E18-20,"")</f>
        <v/>
      </c>
      <c r="U18" s="38" t="str">
        <f t="shared" ref="U18:U24" si="18">IF(AND(D18&gt;E18,E18&gt;=6),6,"")</f>
        <v/>
      </c>
      <c r="V18" s="38" t="str">
        <f t="shared" ref="V18:V24" si="19">IF(AND(D18&gt;E18,E18&lt;6),E18,"")</f>
        <v/>
      </c>
      <c r="W18" s="38" t="str">
        <f t="shared" ref="W18:W24" si="20">IF(AND(D18&lt;E18,E18&gt;=6,D18&lt;=6),6-D18,"")</f>
        <v/>
      </c>
      <c r="X18" s="38" t="str">
        <f t="shared" ref="X18:X23" si="21">IF(AND(D18&lt;E18,E18&lt;6),6-E18,"")</f>
        <v/>
      </c>
      <c r="Y18" s="39" t="s">
        <v>47</v>
      </c>
    </row>
    <row r="19" spans="1:25" x14ac:dyDescent="0.2">
      <c r="A19" s="32">
        <v>42045</v>
      </c>
      <c r="B19" s="32" t="s">
        <v>52</v>
      </c>
      <c r="C19" s="33"/>
      <c r="D19" s="34"/>
      <c r="E19" s="34"/>
      <c r="F19" t="str">
        <f>IF(K19="X",Gesamt!$C$8,IF(J19="X",Gesamt!$C$9,IF(IF(E19&lt;D19,E19+(24-D19),E19-D19)&gt;0,IF(E19&lt;D19,E19+(24-D19),E19-D19),"")))</f>
        <v/>
      </c>
      <c r="G19" s="66" t="str">
        <f t="shared" si="11"/>
        <v/>
      </c>
      <c r="H19" s="66" t="str">
        <f t="shared" si="12"/>
        <v/>
      </c>
      <c r="I19" s="66" t="str">
        <f t="shared" si="13"/>
        <v/>
      </c>
      <c r="J19" s="66" t="str">
        <f t="shared" si="14"/>
        <v/>
      </c>
      <c r="K19" s="66" t="str">
        <f t="shared" si="15"/>
        <v/>
      </c>
      <c r="L19" s="38">
        <f>IF(OR(Q19=1,Q20=1,B19="Sonntag",B20="Sonntag"),"",SUM(R19:W19))</f>
        <v>0</v>
      </c>
      <c r="M19" s="38" t="str">
        <f>IF(B19="Sonntag","",IF(AND(Q19=1,D19&gt;E19),SUM(U19:W19),""))</f>
        <v/>
      </c>
      <c r="N19" s="38" t="str">
        <f>IF(OR(AND(Q19=1,Q20=1),AND(Q20=1,B19="Sonntag")),"",IF(Q20=1,SUM(R19:T19),""))</f>
        <v/>
      </c>
      <c r="O19" s="38" t="str">
        <f>IF(Q20=1,"",IF(AND(B19="Sonntag",D19&gt;E19,Q19=0),SUM(U19:W19),""))</f>
        <v/>
      </c>
      <c r="P19" s="38" t="str">
        <f>IF(OR(Q19=1,Q20=1),"",IF(B20="Sonntag",SUM(R19:W19),""))</f>
        <v/>
      </c>
      <c r="Q19" s="38" t="b">
        <f>OR(Feiertage!$B$1=A19,Feiertage!$B$2=A19,Feiertage!$B$3=A19,Feiertage!$B$4=A19,Feiertage!$B$5=A19,Feiertage!$B$6=A19,Feiertage!$B$7=A19,Feiertage!$B$8=A19,Feiertage!$B$9=A19)</f>
        <v>0</v>
      </c>
      <c r="R19" s="38" t="str">
        <f>IF(AND(D19&gt;E19,D19&lt;20),4,"")</f>
        <v/>
      </c>
      <c r="S19" s="38" t="str">
        <f t="shared" si="16"/>
        <v/>
      </c>
      <c r="T19" s="38" t="str">
        <f t="shared" si="17"/>
        <v/>
      </c>
      <c r="U19" s="38" t="str">
        <f t="shared" si="18"/>
        <v/>
      </c>
      <c r="V19" s="38" t="str">
        <f t="shared" si="19"/>
        <v/>
      </c>
      <c r="W19" s="38" t="str">
        <f t="shared" si="20"/>
        <v/>
      </c>
      <c r="X19" s="38" t="str">
        <f t="shared" si="21"/>
        <v/>
      </c>
      <c r="Y19" s="39" t="s">
        <v>47</v>
      </c>
    </row>
    <row r="20" spans="1:25" x14ac:dyDescent="0.2">
      <c r="A20" s="32">
        <v>42046</v>
      </c>
      <c r="B20" s="32" t="s">
        <v>53</v>
      </c>
      <c r="C20" s="33"/>
      <c r="D20" s="34"/>
      <c r="E20" s="34"/>
      <c r="F20" t="str">
        <f>IF(K20="X",Gesamt!$C$8,IF(J20="X",Gesamt!$C$9,IF(IF(E20&lt;D20,E20+(24-D20),E20-D20)&gt;0,IF(E20&lt;D20,E20+(24-D20),E20-D20),"")))</f>
        <v/>
      </c>
      <c r="G20" s="66" t="str">
        <f t="shared" si="11"/>
        <v/>
      </c>
      <c r="H20" s="66" t="str">
        <f t="shared" si="12"/>
        <v/>
      </c>
      <c r="I20" s="66" t="str">
        <f t="shared" si="13"/>
        <v/>
      </c>
      <c r="J20" s="66" t="str">
        <f t="shared" si="14"/>
        <v/>
      </c>
      <c r="K20" s="66" t="str">
        <f t="shared" si="15"/>
        <v/>
      </c>
      <c r="L20" s="38">
        <f>IF(OR(Q20=1,Q21=1,B20="Sonntag",B21="Sonntag"),"",SUM(R20:W20))</f>
        <v>0</v>
      </c>
      <c r="M20" s="38" t="str">
        <f>IF(B20="Sonntag","",IF(AND(Q20=1,D20&gt;E20),SUM(U20:W20),""))</f>
        <v/>
      </c>
      <c r="N20" s="38" t="str">
        <f>IF(OR(AND(Q20=1,Q21=1),AND(Q21=1,B20="Sonntag")),"",IF(Q21=1,SUM(R20:T20),""))</f>
        <v/>
      </c>
      <c r="O20" s="38" t="str">
        <f>IF(Q21=1,"",IF(AND(B20="Sonntag",D20&gt;E20,Q20=0),SUM(U20:W20),""))</f>
        <v/>
      </c>
      <c r="P20" s="38" t="str">
        <f>IF(OR(Q20=1,Q21=1),"",IF(B21="Sonntag",SUM(R20:W20),""))</f>
        <v/>
      </c>
      <c r="Q20" s="38" t="b">
        <f>OR(Feiertage!$B$1=A20,Feiertage!$B$2=A20,Feiertage!$B$3=A20,Feiertage!$B$4=A20,Feiertage!$B$5=A20,Feiertage!$B$6=A20,Feiertage!$B$7=A20,Feiertage!$B$8=A20,Feiertage!$B$9=A20)</f>
        <v>0</v>
      </c>
      <c r="R20" s="38" t="str">
        <f>IF(AND(D20&gt;E20,D20&lt;20),4,"")</f>
        <v/>
      </c>
      <c r="S20" s="38" t="str">
        <f t="shared" si="16"/>
        <v/>
      </c>
      <c r="T20" s="38" t="str">
        <f t="shared" si="17"/>
        <v/>
      </c>
      <c r="U20" s="38" t="str">
        <f t="shared" si="18"/>
        <v/>
      </c>
      <c r="V20" s="38" t="str">
        <f t="shared" si="19"/>
        <v/>
      </c>
      <c r="W20" s="38" t="str">
        <f t="shared" si="20"/>
        <v/>
      </c>
      <c r="X20" s="38" t="str">
        <f t="shared" si="21"/>
        <v/>
      </c>
      <c r="Y20" s="39" t="s">
        <v>47</v>
      </c>
    </row>
    <row r="21" spans="1:25" x14ac:dyDescent="0.2">
      <c r="A21" s="32">
        <v>42047</v>
      </c>
      <c r="B21" s="32" t="s">
        <v>46</v>
      </c>
      <c r="C21" s="33"/>
      <c r="D21" s="34"/>
      <c r="E21" s="34"/>
      <c r="F21" t="str">
        <f>IF(K21="X",Gesamt!$C$8,IF(J21="X",Gesamt!$C$9,IF(IF(E21&lt;D21,E21+(24-D21),E21-D21)&gt;0,IF(E21&lt;D21,E21+(24-D21),E21-D21),"")))</f>
        <v/>
      </c>
      <c r="G21" s="66" t="str">
        <f t="shared" si="11"/>
        <v/>
      </c>
      <c r="H21" s="66" t="str">
        <f t="shared" si="12"/>
        <v/>
      </c>
      <c r="I21" s="66" t="str">
        <f t="shared" si="13"/>
        <v/>
      </c>
      <c r="J21" s="66" t="str">
        <f t="shared" si="14"/>
        <v/>
      </c>
      <c r="K21" s="66" t="str">
        <f t="shared" si="15"/>
        <v/>
      </c>
      <c r="L21" s="38">
        <f>IF(OR(Q21=1,Q22=1,B21="Sonntag",B22="Sonntag"),"",SUM(R21:W21))</f>
        <v>0</v>
      </c>
      <c r="M21" s="38" t="str">
        <f>IF(B21="Sonntag","",IF(AND(Q21=1,D21&gt;E21),SUM(U21:W21),""))</f>
        <v/>
      </c>
      <c r="N21" s="38" t="str">
        <f>IF(OR(AND(Q21=1,Q22=1),AND(Q22=1,B21="Sonntag")),"",IF(Q22=1,SUM(R21:T21),""))</f>
        <v/>
      </c>
      <c r="O21" s="38" t="str">
        <f>IF(Q22=1,"",IF(AND(B21="Sonntag",D21&gt;E21,Q21=0),SUM(U21:W21),""))</f>
        <v/>
      </c>
      <c r="P21" s="38" t="str">
        <f>IF(OR(Q21=1,Q22=1),"",IF(B22="Sonntag",SUM(R21:W21),""))</f>
        <v/>
      </c>
      <c r="Q21" s="38" t="b">
        <f>OR(Feiertage!$B$1=A21,Feiertage!$B$2=A21,Feiertage!$B$3=A21,Feiertage!$B$4=A21,Feiertage!$B$5=A21,Feiertage!$B$6=A21,Feiertage!$B$7=A21,Feiertage!$B$8=A21,Feiertage!$B$9=A21)</f>
        <v>0</v>
      </c>
      <c r="R21" s="38" t="str">
        <f>IF(AND(D21&gt;E21,D21&lt;20),4,"")</f>
        <v/>
      </c>
      <c r="S21" s="38" t="str">
        <f t="shared" si="16"/>
        <v/>
      </c>
      <c r="T21" s="38" t="str">
        <f t="shared" si="17"/>
        <v/>
      </c>
      <c r="U21" s="38" t="str">
        <f t="shared" si="18"/>
        <v/>
      </c>
      <c r="V21" s="38" t="str">
        <f t="shared" si="19"/>
        <v/>
      </c>
      <c r="W21" s="38" t="str">
        <f t="shared" si="20"/>
        <v/>
      </c>
      <c r="X21" s="38" t="str">
        <f t="shared" si="21"/>
        <v/>
      </c>
      <c r="Y21" s="39" t="s">
        <v>47</v>
      </c>
    </row>
    <row r="22" spans="1:25" x14ac:dyDescent="0.2">
      <c r="A22" s="32">
        <v>42048</v>
      </c>
      <c r="B22" s="32" t="s">
        <v>48</v>
      </c>
      <c r="C22" s="33"/>
      <c r="D22" s="34"/>
      <c r="E22" s="34"/>
      <c r="F22" t="str">
        <f>IF(K22="X",Gesamt!$C$8,IF(J22="X",Gesamt!$C$9,IF(IF(E22&lt;D22,E22+(24-D22),E22-D22)&gt;0,IF(E22&lt;D22,E22+(24-D22),E22-D22),"")))</f>
        <v/>
      </c>
      <c r="G22" s="66" t="str">
        <f t="shared" si="11"/>
        <v/>
      </c>
      <c r="H22" s="66" t="str">
        <f t="shared" si="12"/>
        <v/>
      </c>
      <c r="I22" s="66" t="str">
        <f t="shared" si="13"/>
        <v/>
      </c>
      <c r="J22" s="66" t="str">
        <f t="shared" si="14"/>
        <v/>
      </c>
      <c r="K22" s="66" t="str">
        <f t="shared" si="15"/>
        <v/>
      </c>
      <c r="L22" s="38">
        <f>IF(OR(Q22=1,Q23=1,B22="Sonntag",B23="Sonntag"),"",SUM(R22:W22))</f>
        <v>0</v>
      </c>
      <c r="M22" s="38" t="str">
        <f>IF(B22="Sonntag","",IF(AND(Q22=1,D22&gt;E22),SUM(U22:W22),""))</f>
        <v/>
      </c>
      <c r="N22" s="38" t="str">
        <f>IF(OR(AND(Q22=1,Q23=1),AND(Q23=1,B22="Sonntag")),"",IF(Q23=1,SUM(R22:T22),""))</f>
        <v/>
      </c>
      <c r="O22" s="38" t="str">
        <f>IF(Q23=1,"",IF(AND(B22="Sonntag",D22&gt;E22,Q22=0),SUM(U22:W22),""))</f>
        <v/>
      </c>
      <c r="P22" s="38" t="str">
        <f>IF(OR(Q22=1,Q23=1),"",IF(B23="Sonntag",SUM(R22:W22),""))</f>
        <v/>
      </c>
      <c r="Q22" s="38" t="b">
        <f>OR(Feiertage!$B$1=A22,Feiertage!$B$2=A22,Feiertage!$B$3=A22,Feiertage!$B$4=A22,Feiertage!$B$5=A22,Feiertage!$B$6=A22,Feiertage!$B$7=A22,Feiertage!$B$8=A22,Feiertage!$B$9=A22)</f>
        <v>0</v>
      </c>
      <c r="R22" s="38" t="str">
        <f>IF(AND(D22&gt;E22,D22&lt;20),4,"")</f>
        <v/>
      </c>
      <c r="S22" s="38" t="str">
        <f t="shared" si="16"/>
        <v/>
      </c>
      <c r="T22" s="38" t="str">
        <f t="shared" si="17"/>
        <v/>
      </c>
      <c r="U22" s="38" t="str">
        <f t="shared" si="18"/>
        <v/>
      </c>
      <c r="V22" s="38" t="str">
        <f t="shared" si="19"/>
        <v/>
      </c>
      <c r="W22" s="38" t="str">
        <f t="shared" si="20"/>
        <v/>
      </c>
      <c r="X22" s="38" t="str">
        <f t="shared" si="21"/>
        <v/>
      </c>
      <c r="Y22" s="39" t="s">
        <v>47</v>
      </c>
    </row>
    <row r="23" spans="1:25" x14ac:dyDescent="0.2">
      <c r="A23" s="32">
        <v>42049</v>
      </c>
      <c r="B23" s="32" t="s">
        <v>49</v>
      </c>
      <c r="C23" s="33"/>
      <c r="D23" s="34"/>
      <c r="E23" s="34"/>
      <c r="F23" t="str">
        <f>IF(K23="X",Gesamt!$C$8,IF(J23="X",Gesamt!$C$9,IF(IF(E23&lt;D23,E23+(24-D23),E23-D23)&gt;0,IF(E23&lt;D23,E23+(24-D23),E23-D23),"")))</f>
        <v/>
      </c>
      <c r="G23" s="66" t="str">
        <f t="shared" si="11"/>
        <v/>
      </c>
      <c r="H23" s="66" t="str">
        <f t="shared" si="12"/>
        <v/>
      </c>
      <c r="I23" s="66" t="str">
        <f t="shared" si="13"/>
        <v/>
      </c>
      <c r="J23" s="66" t="str">
        <f t="shared" si="14"/>
        <v/>
      </c>
      <c r="K23" s="66" t="str">
        <f t="shared" si="15"/>
        <v/>
      </c>
      <c r="L23" s="42" t="str">
        <f>IF(OR(Q23=1,Q24=1,B23="Sonntag",B24="Sonntag"),"",SUM(R23:X23))</f>
        <v/>
      </c>
      <c r="M23" s="42" t="str">
        <f>IF(B23="Sonntag","",IF(AND(Q23=1,D23&gt;E23),SUM(U23:X23),""))</f>
        <v/>
      </c>
      <c r="N23" s="42" t="str">
        <f>IF(AND(Q23=1,Q24=1),"",IF(Q24=1,SUM(R23:T23),""))</f>
        <v/>
      </c>
      <c r="O23" s="42" t="str">
        <f>IF(Q24=1,"",IF(AND(B23="Sonntag",D23&gt;E23,Q23=0),SUM(U23:X23),""))</f>
        <v/>
      </c>
      <c r="P23" s="42">
        <f>IF(OR(Q23=1,Q24=1),"",IF(B24="Sonntag",SUM(R23:T23),""))</f>
        <v>0</v>
      </c>
      <c r="Q23" s="42" t="b">
        <f>OR(Feiertage!$B$1=A23,Feiertage!$B$2=A23,Feiertage!$B$3=A23,Feiertage!$B$4=A23,Feiertage!$B$5=A23,Feiertage!$B$6=A23,Feiertage!$B$7=A23,Feiertage!$B$8=A23,Feiertage!$B$9=A23)</f>
        <v>0</v>
      </c>
      <c r="R23" s="42" t="str">
        <f>IF(AND(D23&gt;E23,D23&lt;20),4,IF(AND(D23&lt;E23,D23&lt;=6),6-D23,""))</f>
        <v/>
      </c>
      <c r="S23" s="42" t="str">
        <f t="shared" si="16"/>
        <v/>
      </c>
      <c r="T23" s="42" t="str">
        <f t="shared" si="17"/>
        <v/>
      </c>
      <c r="U23" s="42" t="str">
        <f t="shared" si="18"/>
        <v/>
      </c>
      <c r="V23" s="42" t="str">
        <f t="shared" si="19"/>
        <v/>
      </c>
      <c r="W23" s="42" t="str">
        <f t="shared" si="20"/>
        <v/>
      </c>
      <c r="X23" s="42" t="str">
        <f t="shared" si="21"/>
        <v/>
      </c>
      <c r="Y23" s="43" t="s">
        <v>49</v>
      </c>
    </row>
    <row r="24" spans="1:25" x14ac:dyDescent="0.2">
      <c r="A24" s="32">
        <v>42050</v>
      </c>
      <c r="B24" s="32" t="s">
        <v>44</v>
      </c>
      <c r="C24" s="33"/>
      <c r="D24" s="34"/>
      <c r="E24" s="34"/>
      <c r="F24" t="str">
        <f>IF(K24="X",Gesamt!$C$8,IF(J24="X",Gesamt!$C$9,IF(IF(E24&lt;D24,E24+(24-D24),E24-D24)&gt;0,IF(E24&lt;D24,E24+(24-D24),E24-D24),"")))</f>
        <v/>
      </c>
      <c r="G24" s="66" t="str">
        <f t="shared" si="11"/>
        <v/>
      </c>
      <c r="H24" s="66" t="str">
        <f t="shared" si="12"/>
        <v/>
      </c>
      <c r="I24" s="66" t="str">
        <f t="shared" si="13"/>
        <v/>
      </c>
      <c r="J24" s="66" t="str">
        <f t="shared" si="14"/>
        <v/>
      </c>
      <c r="K24" s="66" t="str">
        <f t="shared" si="15"/>
        <v/>
      </c>
      <c r="L24" s="45" t="str">
        <f>IF(OR(Q24=1,Q25=1,B24="Sonntag",B25="Sonntag"),"",SUM(R24:X24))</f>
        <v/>
      </c>
      <c r="M24" s="45" t="str">
        <f>IF(B25="Sonntag","",IF(AND(Q24=1,D24&gt;E24),SUM(U24:X24),""))</f>
        <v/>
      </c>
      <c r="N24" s="45" t="str">
        <f>IF(AND(Q24=1,Q26=1),"",IF(Q25=1,SUM(R24:T24),""))</f>
        <v/>
      </c>
      <c r="O24" s="45" t="str">
        <f>IF(Q26=1,"",IF(AND(B24="Sonntag",D24&gt;E24,Q24=0),SUM(U24:X24),""))</f>
        <v/>
      </c>
      <c r="P24" s="45" t="str">
        <f>IF(OR(Q24=1,Q26=1),"",IF(B25="Sonntag",SUM(R24:T24),""))</f>
        <v/>
      </c>
      <c r="Q24" s="45" t="b">
        <f>OR(Feiertage!$B$1=A24,Feiertage!$B$2=A24,Feiertage!$B$3=A24,Feiertage!$B$4=A24,Feiertage!$B$5=A24,Feiertage!$B$6=A24,Feiertage!$B$7=A24,Feiertage!$B$8=A24,Feiertage!$B$9=A24)</f>
        <v>0</v>
      </c>
      <c r="R24" s="45" t="str">
        <f>IF(AND(D24&gt;E24,D24&lt;20),4,"")</f>
        <v/>
      </c>
      <c r="S24" s="45" t="str">
        <f t="shared" si="16"/>
        <v/>
      </c>
      <c r="T24" s="45" t="str">
        <f t="shared" si="17"/>
        <v/>
      </c>
      <c r="U24" s="45" t="str">
        <f t="shared" si="18"/>
        <v/>
      </c>
      <c r="V24" s="45" t="str">
        <f t="shared" si="19"/>
        <v/>
      </c>
      <c r="W24" s="45" t="str">
        <f t="shared" si="20"/>
        <v/>
      </c>
      <c r="X24" s="45" t="str">
        <f>IF(AND(D24&lt;E24,E24&lt;6),E24-D24,"")</f>
        <v/>
      </c>
      <c r="Y24" s="46" t="s">
        <v>44</v>
      </c>
    </row>
    <row r="25" spans="1:25" s="54" customFormat="1" x14ac:dyDescent="0.2">
      <c r="A25" s="32"/>
      <c r="B25" s="32"/>
      <c r="C25" s="47"/>
      <c r="D25" s="102" t="s">
        <v>50</v>
      </c>
      <c r="E25" s="102"/>
      <c r="F25" s="48">
        <f>SUM(F18:F24)</f>
        <v>0</v>
      </c>
      <c r="G25" s="48">
        <f>SUM(G18:G24)</f>
        <v>0</v>
      </c>
      <c r="H25" s="48">
        <f>SUM(H18:H24)</f>
        <v>0</v>
      </c>
      <c r="I25" s="48">
        <f>SUM(I18:I24)</f>
        <v>0</v>
      </c>
      <c r="J25" s="49">
        <f>COUNTIF(J18:J24,"X")</f>
        <v>0</v>
      </c>
      <c r="K25" s="50">
        <f>COUNTIF(K18:K24,"X")</f>
        <v>0</v>
      </c>
      <c r="L25" s="64"/>
      <c r="M25" s="64"/>
      <c r="N25" s="31"/>
      <c r="O25" s="64"/>
      <c r="P25" s="31"/>
    </row>
    <row r="26" spans="1:25" x14ac:dyDescent="0.2">
      <c r="A26" s="32">
        <v>42051</v>
      </c>
      <c r="B26" s="32" t="s">
        <v>51</v>
      </c>
      <c r="C26" s="33"/>
      <c r="D26" s="34"/>
      <c r="E26" s="34"/>
      <c r="F26" t="str">
        <f>IF(K26="X",Gesamt!$C$8,IF(J26="X",Gesamt!$C$9,IF(IF(E26&lt;D26,E26+(24-D26),E26-D26)&gt;0,IF(E26&lt;D26,E26+(24-D26),E26-D26),"")))</f>
        <v/>
      </c>
      <c r="G26" s="66" t="str">
        <f t="shared" ref="G26:G32" si="22">IF(SUM(L26:P26)=0,"",SUM(L26:P26))</f>
        <v/>
      </c>
      <c r="H26" s="66" t="str">
        <f t="shared" ref="H26:H32" si="23">IF(D26="","",IF(Q26=0,IF(B26="Sonntag",IF(D26&gt;E26,24-D26,E26-D26),IF(AND(B26="Samstag",Q27=0),IF(D26&gt;E26,E26,""),"")),IF(AND(B26="Samstag",Q27=0),IF(D26&gt;E26,E26,""),"")))</f>
        <v/>
      </c>
      <c r="I26" s="66" t="str">
        <f t="shared" ref="I26:I32" si="24">IF(D26="","",IF(AND(Q26=1,Q27=1),IF(D26&gt;E26,24-D26+E26,E26-D26),IF(Q26=1,IF(D26&gt;E26,24-D26,E26-D26),IF(AND(Q27=1,D26&gt;E26),E26,""))))</f>
        <v/>
      </c>
      <c r="J26" s="66" t="str">
        <f t="shared" ref="J26:J32" si="25">IF(C26="Urlaub","X","")</f>
        <v/>
      </c>
      <c r="K26" s="66" t="str">
        <f t="shared" ref="K26:K32" si="26">IF(C26="Krank","X","")</f>
        <v/>
      </c>
      <c r="L26" s="38">
        <f>IF(OR(Q26=1,Q27=1,B26="Sonntag",B27="Sonntag"),"",SUM(R26:W26))</f>
        <v>0</v>
      </c>
      <c r="M26" s="38" t="str">
        <f>IF(B26="Sonntag","",IF(AND(Q26=1,D26&gt;E26),SUM(U26:W26),""))</f>
        <v/>
      </c>
      <c r="N26" s="38" t="str">
        <f>IF(OR(AND(Q26=1,Q27=1),AND(Q27=1,B26="Sonntag")),"",IF(Q27=1,SUM(R26:T26),""))</f>
        <v/>
      </c>
      <c r="O26" s="38" t="str">
        <f>IF(Q27=1,"",IF(AND(B26="Sonntag",D26&gt;E26,Q26=0),SUM(U26:W26),""))</f>
        <v/>
      </c>
      <c r="P26" s="38" t="str">
        <f>IF(OR(Q26=1,Q27=1),"",IF(B27="Sonntag",SUM(R26:W26),""))</f>
        <v/>
      </c>
      <c r="Q26" s="38" t="b">
        <f>OR(Feiertage!$B$1=A26,Feiertage!$B$2=A26,Feiertage!$B$3=A26,Feiertage!$B$4=A26,Feiertage!$B$5=A26,Feiertage!$B$6=A26,Feiertage!$B$7=A26,Feiertage!$B$8=A26,Feiertage!$B$9=A26)</f>
        <v>0</v>
      </c>
      <c r="R26" s="38" t="str">
        <f>IF(AND(D26&gt;E26,D26&lt;20),4,"")</f>
        <v/>
      </c>
      <c r="S26" s="38" t="str">
        <f t="shared" ref="S26:S32" si="27">IF(AND(D26&gt;E26,D26&gt;=20),24-D26,"")</f>
        <v/>
      </c>
      <c r="T26" s="38" t="str">
        <f t="shared" ref="T26:T32" si="28">IF(AND(D26&lt;E26,E26&gt;=20),E26-20,"")</f>
        <v/>
      </c>
      <c r="U26" s="38" t="str">
        <f t="shared" ref="U26:U32" si="29">IF(AND(D26&gt;E26,E26&gt;=6),6,"")</f>
        <v/>
      </c>
      <c r="V26" s="38" t="str">
        <f t="shared" ref="V26:V32" si="30">IF(AND(D26&gt;E26,E26&lt;6),E26,"")</f>
        <v/>
      </c>
      <c r="W26" s="38" t="str">
        <f t="shared" ref="W26:W32" si="31">IF(AND(D26&lt;E26,E26&gt;=6,D26&lt;=6),6-D26,"")</f>
        <v/>
      </c>
      <c r="X26" s="38" t="str">
        <f t="shared" ref="X26:X31" si="32">IF(AND(D26&lt;E26,E26&lt;6),6-E26,"")</f>
        <v/>
      </c>
      <c r="Y26" s="39" t="s">
        <v>47</v>
      </c>
    </row>
    <row r="27" spans="1:25" x14ac:dyDescent="0.2">
      <c r="A27" s="32">
        <v>42052</v>
      </c>
      <c r="B27" s="32" t="s">
        <v>52</v>
      </c>
      <c r="C27" s="33"/>
      <c r="D27" s="34"/>
      <c r="E27" s="34"/>
      <c r="F27" t="str">
        <f>IF(K27="X",Gesamt!$C$8,IF(J27="X",Gesamt!$C$9,IF(IF(E27&lt;D27,E27+(24-D27),E27-D27)&gt;0,IF(E27&lt;D27,E27+(24-D27),E27-D27),"")))</f>
        <v/>
      </c>
      <c r="G27" s="66" t="str">
        <f t="shared" si="22"/>
        <v/>
      </c>
      <c r="H27" s="66" t="str">
        <f t="shared" si="23"/>
        <v/>
      </c>
      <c r="I27" s="66" t="str">
        <f t="shared" si="24"/>
        <v/>
      </c>
      <c r="J27" s="66" t="str">
        <f t="shared" si="25"/>
        <v/>
      </c>
      <c r="K27" s="66" t="str">
        <f t="shared" si="26"/>
        <v/>
      </c>
      <c r="L27" s="38">
        <f>IF(OR(Q27=1,Q28=1,B27="Sonntag",B28="Sonntag"),"",SUM(R27:W27))</f>
        <v>0</v>
      </c>
      <c r="M27" s="38" t="str">
        <f>IF(B27="Sonntag","",IF(AND(Q27=1,D27&gt;E27),SUM(U27:W27),""))</f>
        <v/>
      </c>
      <c r="N27" s="38" t="str">
        <f>IF(OR(AND(Q27=1,Q28=1),AND(Q28=1,B27="Sonntag")),"",IF(Q28=1,SUM(R27:T27),""))</f>
        <v/>
      </c>
      <c r="O27" s="38" t="str">
        <f>IF(Q28=1,"",IF(AND(B27="Sonntag",D27&gt;E27,Q27=0),SUM(U27:W27),""))</f>
        <v/>
      </c>
      <c r="P27" s="38" t="str">
        <f>IF(OR(Q27=1,Q28=1),"",IF(B28="Sonntag",SUM(R27:W27),""))</f>
        <v/>
      </c>
      <c r="Q27" s="38" t="b">
        <f>OR(Feiertage!$B$1=A27,Feiertage!$B$2=A27,Feiertage!$B$3=A27,Feiertage!$B$4=A27,Feiertage!$B$5=A27,Feiertage!$B$6=A27,Feiertage!$B$7=A27,Feiertage!$B$8=A27,Feiertage!$B$9=A27)</f>
        <v>0</v>
      </c>
      <c r="R27" s="38" t="str">
        <f>IF(AND(D27&gt;E27,D27&lt;20),4,"")</f>
        <v/>
      </c>
      <c r="S27" s="38" t="str">
        <f t="shared" si="27"/>
        <v/>
      </c>
      <c r="T27" s="38" t="str">
        <f t="shared" si="28"/>
        <v/>
      </c>
      <c r="U27" s="38" t="str">
        <f t="shared" si="29"/>
        <v/>
      </c>
      <c r="V27" s="38" t="str">
        <f t="shared" si="30"/>
        <v/>
      </c>
      <c r="W27" s="38" t="str">
        <f t="shared" si="31"/>
        <v/>
      </c>
      <c r="X27" s="38" t="str">
        <f t="shared" si="32"/>
        <v/>
      </c>
      <c r="Y27" s="39" t="s">
        <v>47</v>
      </c>
    </row>
    <row r="28" spans="1:25" x14ac:dyDescent="0.2">
      <c r="A28" s="32">
        <v>42053</v>
      </c>
      <c r="B28" s="32" t="s">
        <v>53</v>
      </c>
      <c r="C28" s="33"/>
      <c r="D28" s="34"/>
      <c r="E28" s="34"/>
      <c r="F28" t="str">
        <f>IF(K28="X",Gesamt!$C$8,IF(J28="X",Gesamt!$C$9,IF(IF(E28&lt;D28,E28+(24-D28),E28-D28)&gt;0,IF(E28&lt;D28,E28+(24-D28),E28-D28),"")))</f>
        <v/>
      </c>
      <c r="G28" s="66" t="str">
        <f t="shared" si="22"/>
        <v/>
      </c>
      <c r="H28" s="66" t="str">
        <f t="shared" si="23"/>
        <v/>
      </c>
      <c r="I28" s="66" t="str">
        <f t="shared" si="24"/>
        <v/>
      </c>
      <c r="J28" s="66" t="str">
        <f t="shared" si="25"/>
        <v/>
      </c>
      <c r="K28" s="66" t="str">
        <f t="shared" si="26"/>
        <v/>
      </c>
      <c r="L28" s="38">
        <f>IF(OR(Q28=1,Q29=1,B28="Sonntag",B29="Sonntag"),"",SUM(R28:W28))</f>
        <v>0</v>
      </c>
      <c r="M28" s="38" t="str">
        <f>IF(B28="Sonntag","",IF(AND(Q28=1,D28&gt;E28),SUM(U28:W28),""))</f>
        <v/>
      </c>
      <c r="N28" s="38" t="str">
        <f>IF(OR(AND(Q28=1,Q29=1),AND(Q29=1,B28="Sonntag")),"",IF(Q29=1,SUM(R28:T28),""))</f>
        <v/>
      </c>
      <c r="O28" s="38" t="str">
        <f>IF(Q29=1,"",IF(AND(B28="Sonntag",D28&gt;E28,Q28=0),SUM(U28:W28),""))</f>
        <v/>
      </c>
      <c r="P28" s="38" t="str">
        <f>IF(OR(Q28=1,Q29=1),"",IF(B29="Sonntag",SUM(R28:W28),""))</f>
        <v/>
      </c>
      <c r="Q28" s="38" t="b">
        <f>OR(Feiertage!$B$1=A28,Feiertage!$B$2=A28,Feiertage!$B$3=A28,Feiertage!$B$4=A28,Feiertage!$B$5=A28,Feiertage!$B$6=A28,Feiertage!$B$7=A28,Feiertage!$B$8=A28,Feiertage!$B$9=A28)</f>
        <v>0</v>
      </c>
      <c r="R28" s="38" t="str">
        <f>IF(AND(D28&gt;E28,D28&lt;20),4,"")</f>
        <v/>
      </c>
      <c r="S28" s="38" t="str">
        <f t="shared" si="27"/>
        <v/>
      </c>
      <c r="T28" s="38" t="str">
        <f t="shared" si="28"/>
        <v/>
      </c>
      <c r="U28" s="38" t="str">
        <f t="shared" si="29"/>
        <v/>
      </c>
      <c r="V28" s="38" t="str">
        <f t="shared" si="30"/>
        <v/>
      </c>
      <c r="W28" s="38" t="str">
        <f t="shared" si="31"/>
        <v/>
      </c>
      <c r="X28" s="38" t="str">
        <f t="shared" si="32"/>
        <v/>
      </c>
      <c r="Y28" s="39" t="s">
        <v>47</v>
      </c>
    </row>
    <row r="29" spans="1:25" x14ac:dyDescent="0.2">
      <c r="A29" s="32">
        <v>42054</v>
      </c>
      <c r="B29" s="32" t="s">
        <v>46</v>
      </c>
      <c r="C29" s="33"/>
      <c r="D29" s="34"/>
      <c r="E29" s="34"/>
      <c r="F29" t="str">
        <f>IF(K29="X",Gesamt!$C$8,IF(J29="X",Gesamt!$C$9,IF(IF(E29&lt;D29,E29+(24-D29),E29-D29)&gt;0,IF(E29&lt;D29,E29+(24-D29),E29-D29),"")))</f>
        <v/>
      </c>
      <c r="G29" s="66" t="str">
        <f t="shared" si="22"/>
        <v/>
      </c>
      <c r="H29" s="66" t="str">
        <f t="shared" si="23"/>
        <v/>
      </c>
      <c r="I29" s="66" t="str">
        <f t="shared" si="24"/>
        <v/>
      </c>
      <c r="J29" s="66" t="str">
        <f t="shared" si="25"/>
        <v/>
      </c>
      <c r="K29" s="66" t="str">
        <f t="shared" si="26"/>
        <v/>
      </c>
      <c r="L29" s="38">
        <f>IF(OR(Q29=1,Q30=1,B29="Sonntag",B30="Sonntag"),"",SUM(R29:W29))</f>
        <v>0</v>
      </c>
      <c r="M29" s="38" t="str">
        <f>IF(B29="Sonntag","",IF(AND(Q29=1,D29&gt;E29),SUM(U29:W29),""))</f>
        <v/>
      </c>
      <c r="N29" s="38" t="str">
        <f>IF(OR(AND(Q29=1,Q30=1),AND(Q30=1,B29="Sonntag")),"",IF(Q30=1,SUM(R29:T29),""))</f>
        <v/>
      </c>
      <c r="O29" s="38" t="str">
        <f>IF(Q30=1,"",IF(AND(B29="Sonntag",D29&gt;E29,Q29=0),SUM(U29:W29),""))</f>
        <v/>
      </c>
      <c r="P29" s="38" t="str">
        <f>IF(OR(Q29=1,Q30=1),"",IF(B30="Sonntag",SUM(R29:W29),""))</f>
        <v/>
      </c>
      <c r="Q29" s="38" t="b">
        <f>OR(Feiertage!$B$1=A29,Feiertage!$B$2=A29,Feiertage!$B$3=A29,Feiertage!$B$4=A29,Feiertage!$B$5=A29,Feiertage!$B$6=A29,Feiertage!$B$7=A29,Feiertage!$B$8=A29,Feiertage!$B$9=A29)</f>
        <v>0</v>
      </c>
      <c r="R29" s="38" t="str">
        <f>IF(AND(D29&gt;E29,D29&lt;20),4,"")</f>
        <v/>
      </c>
      <c r="S29" s="38" t="str">
        <f t="shared" si="27"/>
        <v/>
      </c>
      <c r="T29" s="38" t="str">
        <f t="shared" si="28"/>
        <v/>
      </c>
      <c r="U29" s="38" t="str">
        <f t="shared" si="29"/>
        <v/>
      </c>
      <c r="V29" s="38" t="str">
        <f t="shared" si="30"/>
        <v/>
      </c>
      <c r="W29" s="38" t="str">
        <f t="shared" si="31"/>
        <v/>
      </c>
      <c r="X29" s="38" t="str">
        <f t="shared" si="32"/>
        <v/>
      </c>
      <c r="Y29" s="39" t="s">
        <v>47</v>
      </c>
    </row>
    <row r="30" spans="1:25" x14ac:dyDescent="0.2">
      <c r="A30" s="32">
        <v>42055</v>
      </c>
      <c r="B30" s="32" t="s">
        <v>48</v>
      </c>
      <c r="C30" s="33"/>
      <c r="D30" s="34"/>
      <c r="E30" s="34"/>
      <c r="F30" t="str">
        <f>IF(K30="X",Gesamt!$C$8,IF(J30="X",Gesamt!$C$9,IF(IF(E30&lt;D30,E30+(24-D30),E30-D30)&gt;0,IF(E30&lt;D30,E30+(24-D30),E30-D30),"")))</f>
        <v/>
      </c>
      <c r="G30" s="66" t="str">
        <f t="shared" si="22"/>
        <v/>
      </c>
      <c r="H30" s="66" t="str">
        <f t="shared" si="23"/>
        <v/>
      </c>
      <c r="I30" s="66" t="str">
        <f t="shared" si="24"/>
        <v/>
      </c>
      <c r="J30" s="66" t="str">
        <f t="shared" si="25"/>
        <v/>
      </c>
      <c r="K30" s="66" t="str">
        <f t="shared" si="26"/>
        <v/>
      </c>
      <c r="L30" s="38">
        <f>IF(OR(Q30=1,Q31=1,B30="Sonntag",B31="Sonntag"),"",SUM(R30:W30))</f>
        <v>0</v>
      </c>
      <c r="M30" s="38" t="str">
        <f>IF(B30="Sonntag","",IF(AND(Q30=1,D30&gt;E30),SUM(U30:W30),""))</f>
        <v/>
      </c>
      <c r="N30" s="38" t="str">
        <f>IF(OR(AND(Q30=1,Q31=1),AND(Q31=1,B30="Sonntag")),"",IF(Q31=1,SUM(R30:T30),""))</f>
        <v/>
      </c>
      <c r="O30" s="38" t="str">
        <f>IF(Q31=1,"",IF(AND(B30="Sonntag",D30&gt;E30,Q30=0),SUM(U30:W30),""))</f>
        <v/>
      </c>
      <c r="P30" s="38" t="str">
        <f>IF(OR(Q30=1,Q31=1),"",IF(B31="Sonntag",SUM(R30:W30),""))</f>
        <v/>
      </c>
      <c r="Q30" s="38" t="b">
        <f>OR(Feiertage!$B$1=A30,Feiertage!$B$2=A30,Feiertage!$B$3=A30,Feiertage!$B$4=A30,Feiertage!$B$5=A30,Feiertage!$B$6=A30,Feiertage!$B$7=A30,Feiertage!$B$8=A30,Feiertage!$B$9=A30)</f>
        <v>0</v>
      </c>
      <c r="R30" s="38" t="str">
        <f>IF(AND(D30&gt;E30,D30&lt;20),4,"")</f>
        <v/>
      </c>
      <c r="S30" s="38" t="str">
        <f t="shared" si="27"/>
        <v/>
      </c>
      <c r="T30" s="38" t="str">
        <f t="shared" si="28"/>
        <v/>
      </c>
      <c r="U30" s="38" t="str">
        <f t="shared" si="29"/>
        <v/>
      </c>
      <c r="V30" s="38" t="str">
        <f t="shared" si="30"/>
        <v/>
      </c>
      <c r="W30" s="38" t="str">
        <f t="shared" si="31"/>
        <v/>
      </c>
      <c r="X30" s="38" t="str">
        <f t="shared" si="32"/>
        <v/>
      </c>
      <c r="Y30" s="39" t="s">
        <v>47</v>
      </c>
    </row>
    <row r="31" spans="1:25" x14ac:dyDescent="0.2">
      <c r="A31" s="32">
        <v>42056</v>
      </c>
      <c r="B31" s="32" t="s">
        <v>49</v>
      </c>
      <c r="C31" s="33"/>
      <c r="D31" s="34"/>
      <c r="E31" s="34"/>
      <c r="F31" t="str">
        <f>IF(K31="X",Gesamt!$C$8,IF(J31="X",Gesamt!$C$9,IF(IF(E31&lt;D31,E31+(24-D31),E31-D31)&gt;0,IF(E31&lt;D31,E31+(24-D31),E31-D31),"")))</f>
        <v/>
      </c>
      <c r="G31" s="66" t="str">
        <f t="shared" si="22"/>
        <v/>
      </c>
      <c r="H31" s="66" t="str">
        <f t="shared" si="23"/>
        <v/>
      </c>
      <c r="I31" s="66" t="str">
        <f t="shared" si="24"/>
        <v/>
      </c>
      <c r="J31" s="66" t="str">
        <f t="shared" si="25"/>
        <v/>
      </c>
      <c r="K31" s="66" t="str">
        <f t="shared" si="26"/>
        <v/>
      </c>
      <c r="L31" s="42" t="str">
        <f>IF(OR(Q31=1,Q32=1,B31="Sonntag",B32="Sonntag"),"",SUM(R31:X31))</f>
        <v/>
      </c>
      <c r="M31" s="42" t="str">
        <f>IF(B31="Sonntag","",IF(AND(Q31=1,D31&gt;E31),SUM(U31:X31),""))</f>
        <v/>
      </c>
      <c r="N31" s="42" t="str">
        <f>IF(AND(Q31=1,Q32=1),"",IF(Q32=1,SUM(R31:T31),""))</f>
        <v/>
      </c>
      <c r="O31" s="42" t="str">
        <f>IF(Q32=1,"",IF(AND(B31="Sonntag",D31&gt;E31,Q31=0),SUM(U31:X31),""))</f>
        <v/>
      </c>
      <c r="P31" s="42">
        <f>IF(OR(Q31=1,Q32=1),"",IF(B32="Sonntag",SUM(R31:T31),""))</f>
        <v>0</v>
      </c>
      <c r="Q31" s="42" t="b">
        <f>OR(Feiertage!$B$1=A31,Feiertage!$B$2=A31,Feiertage!$B$3=A31,Feiertage!$B$4=A31,Feiertage!$B$5=A31,Feiertage!$B$6=A31,Feiertage!$B$7=A31,Feiertage!$B$8=A31,Feiertage!$B$9=A31)</f>
        <v>0</v>
      </c>
      <c r="R31" s="42" t="str">
        <f>IF(AND(D31&gt;E31,D31&lt;20),4,IF(AND(D31&lt;E31,D31&lt;=6),6-D31,""))</f>
        <v/>
      </c>
      <c r="S31" s="42" t="str">
        <f t="shared" si="27"/>
        <v/>
      </c>
      <c r="T31" s="42" t="str">
        <f t="shared" si="28"/>
        <v/>
      </c>
      <c r="U31" s="42" t="str">
        <f t="shared" si="29"/>
        <v/>
      </c>
      <c r="V31" s="42" t="str">
        <f t="shared" si="30"/>
        <v/>
      </c>
      <c r="W31" s="42" t="str">
        <f t="shared" si="31"/>
        <v/>
      </c>
      <c r="X31" s="42" t="str">
        <f t="shared" si="32"/>
        <v/>
      </c>
      <c r="Y31" s="43" t="s">
        <v>49</v>
      </c>
    </row>
    <row r="32" spans="1:25" x14ac:dyDescent="0.2">
      <c r="A32" s="32">
        <v>42057</v>
      </c>
      <c r="B32" s="32" t="s">
        <v>44</v>
      </c>
      <c r="C32" s="33"/>
      <c r="D32" s="34"/>
      <c r="E32" s="34"/>
      <c r="F32" t="str">
        <f>IF(K32="X",Gesamt!$C$8,IF(J32="X",Gesamt!$C$9,IF(IF(E32&lt;D32,E32+(24-D32),E32-D32)&gt;0,IF(E32&lt;D32,E32+(24-D32),E32-D32),"")))</f>
        <v/>
      </c>
      <c r="G32" s="66" t="str">
        <f t="shared" si="22"/>
        <v/>
      </c>
      <c r="H32" s="66" t="str">
        <f t="shared" si="23"/>
        <v/>
      </c>
      <c r="I32" s="66" t="str">
        <f t="shared" si="24"/>
        <v/>
      </c>
      <c r="J32" s="66" t="str">
        <f t="shared" si="25"/>
        <v/>
      </c>
      <c r="K32" s="66" t="str">
        <f t="shared" si="26"/>
        <v/>
      </c>
      <c r="L32" s="45" t="str">
        <f>IF(OR(Q32=1,Q33=1,B32="Sonntag",B33="Sonntag"),"",SUM(R32:X32))</f>
        <v/>
      </c>
      <c r="M32" s="45" t="str">
        <f>IF(B33="Sonntag","",IF(AND(Q32=1,D32&gt;E32),SUM(U32:X32),""))</f>
        <v/>
      </c>
      <c r="N32" s="45" t="str">
        <f>IF(AND(Q32=1,Q34=1),"",IF(Q33=1,SUM(R32:T32),""))</f>
        <v/>
      </c>
      <c r="O32" s="45" t="str">
        <f>IF(Q34=1,"",IF(AND(B32="Sonntag",D32&gt;E32,Q32=0),SUM(U32:X32),""))</f>
        <v/>
      </c>
      <c r="P32" s="45" t="str">
        <f>IF(OR(Q32=1,Q34=1),"",IF(B33="Sonntag",SUM(R32:T32),""))</f>
        <v/>
      </c>
      <c r="Q32" s="45" t="b">
        <f>OR(Feiertage!$B$1=A32,Feiertage!$B$2=A32,Feiertage!$B$3=A32,Feiertage!$B$4=A32,Feiertage!$B$5=A32,Feiertage!$B$6=A32,Feiertage!$B$7=A32,Feiertage!$B$8=A32,Feiertage!$B$9=A32)</f>
        <v>0</v>
      </c>
      <c r="R32" s="45" t="str">
        <f>IF(AND(D32&gt;E32,D32&lt;20),4,"")</f>
        <v/>
      </c>
      <c r="S32" s="45" t="str">
        <f t="shared" si="27"/>
        <v/>
      </c>
      <c r="T32" s="45" t="str">
        <f t="shared" si="28"/>
        <v/>
      </c>
      <c r="U32" s="45" t="str">
        <f t="shared" si="29"/>
        <v/>
      </c>
      <c r="V32" s="45" t="str">
        <f t="shared" si="30"/>
        <v/>
      </c>
      <c r="W32" s="45" t="str">
        <f t="shared" si="31"/>
        <v/>
      </c>
      <c r="X32" s="45" t="str">
        <f>IF(AND(D32&lt;E32,E32&lt;6),E32-D32,"")</f>
        <v/>
      </c>
      <c r="Y32" s="46" t="s">
        <v>44</v>
      </c>
    </row>
    <row r="33" spans="1:25" s="54" customFormat="1" x14ac:dyDescent="0.2">
      <c r="A33" s="32"/>
      <c r="B33" s="32"/>
      <c r="C33" s="47"/>
      <c r="D33" s="102" t="s">
        <v>50</v>
      </c>
      <c r="E33" s="102"/>
      <c r="F33" s="48">
        <f>SUM(F26:F32)</f>
        <v>0</v>
      </c>
      <c r="G33" s="48">
        <f>SUM(G26:G32)</f>
        <v>0</v>
      </c>
      <c r="H33" s="48">
        <f>SUM(H26:H32)</f>
        <v>0</v>
      </c>
      <c r="I33" s="48">
        <f>SUM(I26:I32)</f>
        <v>0</v>
      </c>
      <c r="J33" s="49">
        <f>COUNTIF(J26:J32,"X")</f>
        <v>0</v>
      </c>
      <c r="K33" s="50">
        <f>COUNTIF(K26:K32,"X")</f>
        <v>0</v>
      </c>
      <c r="L33" s="64"/>
      <c r="M33" s="64"/>
      <c r="N33" s="31"/>
      <c r="O33" s="64"/>
      <c r="P33" s="31"/>
    </row>
    <row r="34" spans="1:25" x14ac:dyDescent="0.2">
      <c r="A34" s="32">
        <v>42058</v>
      </c>
      <c r="B34" s="32" t="s">
        <v>51</v>
      </c>
      <c r="C34" s="33"/>
      <c r="D34" s="34"/>
      <c r="E34" s="34"/>
      <c r="F34" t="str">
        <f>IF(K34="X",Gesamt!$C$8,IF(J34="X",Gesamt!$C$9,IF(IF(E34&lt;D34,E34+(24-D34),E34-D34)&gt;0,IF(E34&lt;D34,E34+(24-D34),E34-D34),"")))</f>
        <v/>
      </c>
      <c r="G34" s="66" t="str">
        <f t="shared" ref="G34:G40" si="33">IF(SUM(L34:P34)=0,"",SUM(L34:P34))</f>
        <v/>
      </c>
      <c r="H34" s="66" t="str">
        <f t="shared" ref="H34:H39" si="34">IF(D34="","",IF(Q34=0,IF(B34="Sonntag",IF(D34&gt;E34,24-D34,E34-D34),IF(AND(B34="Samstag",Q35=0),IF(D34&gt;E34,E34,""),"")),IF(AND(B34="Samstag",Q35=0),IF(D34&gt;E34,E34,""),"")))</f>
        <v/>
      </c>
      <c r="I34" s="66" t="str">
        <f t="shared" ref="I34:I39" si="35">IF(D34="","",IF(AND(Q34=1,Q35=1),IF(D34&gt;E34,24-D34+E34,E34-D34),IF(Q34=1,IF(D34&gt;E34,24-D34,E34-D34),IF(AND(Q35=1,D34&gt;E34),E34,""))))</f>
        <v/>
      </c>
      <c r="J34" s="66" t="str">
        <f t="shared" ref="J34:J40" si="36">IF(C34="Urlaub","X","")</f>
        <v/>
      </c>
      <c r="K34" s="66" t="str">
        <f t="shared" ref="K34:K40" si="37">IF(C34="Krank","X","")</f>
        <v/>
      </c>
      <c r="L34" s="38">
        <f>IF(OR(Q34=1,Q35=1,B34="Sonntag",B35="Sonntag"),"",SUM(R34:W34))</f>
        <v>0</v>
      </c>
      <c r="M34" s="38" t="str">
        <f>IF(B34="Sonntag","",IF(AND(Q34=1,D34&gt;E34),SUM(U34:W34),""))</f>
        <v/>
      </c>
      <c r="N34" s="38" t="str">
        <f>IF(OR(AND(Q34=1,Q35=1),AND(Q35=1,B34="Sonntag")),"",IF(Q35=1,SUM(R34:T34),""))</f>
        <v/>
      </c>
      <c r="O34" s="38" t="str">
        <f>IF(Q35=1,"",IF(AND(B34="Sonntag",D34&gt;E34,Q34=0),SUM(U34:W34),""))</f>
        <v/>
      </c>
      <c r="P34" s="38" t="str">
        <f>IF(OR(Q34=1,Q35=1),"",IF(B35="Sonntag",SUM(R34:W34),""))</f>
        <v/>
      </c>
      <c r="Q34" s="38" t="b">
        <f>OR(Feiertage!$B$1=A34,Feiertage!$B$2=A34,Feiertage!$B$3=A34,Feiertage!$B$4=A34,Feiertage!$B$5=A34,Feiertage!$B$6=A34,Feiertage!$B$7=A34,Feiertage!$B$8=A34,Feiertage!$B$9=A34)</f>
        <v>0</v>
      </c>
      <c r="R34" s="38" t="str">
        <f>IF(AND(D34&gt;E34,D34&lt;20),4,"")</f>
        <v/>
      </c>
      <c r="S34" s="38" t="str">
        <f t="shared" ref="S34:S40" si="38">IF(AND(D34&gt;E34,D34&gt;=20),24-D34,"")</f>
        <v/>
      </c>
      <c r="T34" s="38" t="str">
        <f t="shared" ref="T34:T40" si="39">IF(AND(D34&lt;E34,E34&gt;=20),E34-20,"")</f>
        <v/>
      </c>
      <c r="U34" s="38" t="str">
        <f t="shared" ref="U34:U40" si="40">IF(AND(D34&gt;E34,E34&gt;=6),6,"")</f>
        <v/>
      </c>
      <c r="V34" s="38" t="str">
        <f t="shared" ref="V34:V40" si="41">IF(AND(D34&gt;E34,E34&lt;6),E34,"")</f>
        <v/>
      </c>
      <c r="W34" s="38" t="str">
        <f t="shared" ref="W34:W40" si="42">IF(AND(D34&lt;E34,E34&gt;=6,D34&lt;=6),6-D34,"")</f>
        <v/>
      </c>
      <c r="X34" s="38" t="str">
        <f t="shared" ref="X34:X39" si="43">IF(AND(D34&lt;E34,E34&lt;6),6-E34,"")</f>
        <v/>
      </c>
      <c r="Y34" s="39" t="s">
        <v>47</v>
      </c>
    </row>
    <row r="35" spans="1:25" x14ac:dyDescent="0.2">
      <c r="A35" s="32">
        <v>42059</v>
      </c>
      <c r="B35" s="32" t="s">
        <v>52</v>
      </c>
      <c r="C35" s="33"/>
      <c r="D35" s="34"/>
      <c r="E35" s="34"/>
      <c r="F35" t="str">
        <f>IF(K35="X",Gesamt!$C$8,IF(J35="X",Gesamt!$C$9,IF(IF(E35&lt;D35,E35+(24-D35),E35-D35)&gt;0,IF(E35&lt;D35,E35+(24-D35),E35-D35),"")))</f>
        <v/>
      </c>
      <c r="G35" s="66" t="str">
        <f t="shared" si="33"/>
        <v/>
      </c>
      <c r="H35" s="66" t="str">
        <f t="shared" si="34"/>
        <v/>
      </c>
      <c r="I35" s="66" t="str">
        <f t="shared" si="35"/>
        <v/>
      </c>
      <c r="J35" s="66" t="str">
        <f t="shared" si="36"/>
        <v/>
      </c>
      <c r="K35" s="66" t="str">
        <f t="shared" si="37"/>
        <v/>
      </c>
      <c r="L35" s="38">
        <f>IF(OR(Q35=1,Q36=1,B35="Sonntag",B36="Sonntag"),"",SUM(R35:W35))</f>
        <v>0</v>
      </c>
      <c r="M35" s="38" t="str">
        <f>IF(B35="Sonntag","",IF(AND(Q35=1,D35&gt;E35),SUM(U35:W35),""))</f>
        <v/>
      </c>
      <c r="N35" s="38" t="str">
        <f>IF(OR(AND(Q35=1,Q36=1),AND(Q36=1,B35="Sonntag")),"",IF(Q36=1,SUM(R35:T35),""))</f>
        <v/>
      </c>
      <c r="O35" s="38" t="str">
        <f>IF(Q36=1,"",IF(AND(B35="Sonntag",D35&gt;E35,Q35=0),SUM(U35:W35),""))</f>
        <v/>
      </c>
      <c r="P35" s="38" t="str">
        <f>IF(OR(Q35=1,Q36=1),"",IF(B36="Sonntag",SUM(R35:W35),""))</f>
        <v/>
      </c>
      <c r="Q35" s="38" t="b">
        <f>OR(Feiertage!$B$1=A35,Feiertage!$B$2=A35,Feiertage!$B$3=A35,Feiertage!$B$4=A35,Feiertage!$B$5=A35,Feiertage!$B$6=A35,Feiertage!$B$7=A35,Feiertage!$B$8=A35,Feiertage!$B$9=A35)</f>
        <v>0</v>
      </c>
      <c r="R35" s="38" t="str">
        <f>IF(AND(D35&gt;E35,D35&lt;20),4,"")</f>
        <v/>
      </c>
      <c r="S35" s="38" t="str">
        <f t="shared" si="38"/>
        <v/>
      </c>
      <c r="T35" s="38" t="str">
        <f t="shared" si="39"/>
        <v/>
      </c>
      <c r="U35" s="38" t="str">
        <f t="shared" si="40"/>
        <v/>
      </c>
      <c r="V35" s="38" t="str">
        <f t="shared" si="41"/>
        <v/>
      </c>
      <c r="W35" s="38" t="str">
        <f t="shared" si="42"/>
        <v/>
      </c>
      <c r="X35" s="38" t="str">
        <f t="shared" si="43"/>
        <v/>
      </c>
      <c r="Y35" s="39" t="s">
        <v>47</v>
      </c>
    </row>
    <row r="36" spans="1:25" x14ac:dyDescent="0.2">
      <c r="A36" s="32">
        <v>42060</v>
      </c>
      <c r="B36" s="32" t="s">
        <v>53</v>
      </c>
      <c r="C36" s="33"/>
      <c r="D36" s="34"/>
      <c r="E36" s="34"/>
      <c r="F36" t="str">
        <f>IF(K36="X",Gesamt!$C$8,IF(J36="X",Gesamt!$C$9,IF(IF(E36&lt;D36,E36+(24-D36),E36-D36)&gt;0,IF(E36&lt;D36,E36+(24-D36),E36-D36),"")))</f>
        <v/>
      </c>
      <c r="G36" s="66" t="str">
        <f t="shared" si="33"/>
        <v/>
      </c>
      <c r="H36" s="66" t="str">
        <f t="shared" si="34"/>
        <v/>
      </c>
      <c r="I36" s="66" t="str">
        <f t="shared" si="35"/>
        <v/>
      </c>
      <c r="J36" s="66" t="str">
        <f t="shared" si="36"/>
        <v/>
      </c>
      <c r="K36" s="66" t="str">
        <f t="shared" si="37"/>
        <v/>
      </c>
      <c r="L36" s="38">
        <f>IF(OR(Q36=1,Q37=1,B36="Sonntag",B37="Sonntag"),"",SUM(R36:W36))</f>
        <v>0</v>
      </c>
      <c r="M36" s="38" t="str">
        <f>IF(B36="Sonntag","",IF(AND(Q36=1,D36&gt;E36),SUM(U36:W36),""))</f>
        <v/>
      </c>
      <c r="N36" s="38" t="str">
        <f>IF(OR(AND(Q36=1,Q37=1),AND(Q37=1,B36="Sonntag")),"",IF(Q37=1,SUM(R36:T36),""))</f>
        <v/>
      </c>
      <c r="O36" s="38" t="str">
        <f>IF(Q37=1,"",IF(AND(B36="Sonntag",D36&gt;E36,Q36=0),SUM(U36:W36),""))</f>
        <v/>
      </c>
      <c r="P36" s="38" t="str">
        <f>IF(OR(Q36=1,Q37=1),"",IF(B37="Sonntag",SUM(R36:W36),""))</f>
        <v/>
      </c>
      <c r="Q36" s="38" t="b">
        <f>OR(Feiertage!$B$1=A36,Feiertage!$B$2=A36,Feiertage!$B$3=A36,Feiertage!$B$4=A36,Feiertage!$B$5=A36,Feiertage!$B$6=A36,Feiertage!$B$7=A36,Feiertage!$B$8=A36,Feiertage!$B$9=A36)</f>
        <v>0</v>
      </c>
      <c r="R36" s="38" t="str">
        <f>IF(AND(D36&gt;E36,D36&lt;20),4,"")</f>
        <v/>
      </c>
      <c r="S36" s="38" t="str">
        <f t="shared" si="38"/>
        <v/>
      </c>
      <c r="T36" s="38" t="str">
        <f t="shared" si="39"/>
        <v/>
      </c>
      <c r="U36" s="38" t="str">
        <f t="shared" si="40"/>
        <v/>
      </c>
      <c r="V36" s="38" t="str">
        <f t="shared" si="41"/>
        <v/>
      </c>
      <c r="W36" s="38" t="str">
        <f t="shared" si="42"/>
        <v/>
      </c>
      <c r="X36" s="38" t="str">
        <f t="shared" si="43"/>
        <v/>
      </c>
      <c r="Y36" s="39" t="s">
        <v>47</v>
      </c>
    </row>
    <row r="37" spans="1:25" x14ac:dyDescent="0.2">
      <c r="A37" s="32">
        <v>42061</v>
      </c>
      <c r="B37" s="32" t="s">
        <v>46</v>
      </c>
      <c r="C37" s="33"/>
      <c r="D37" s="34"/>
      <c r="E37" s="34"/>
      <c r="F37" t="str">
        <f>IF(K37="X",Gesamt!$C$8,IF(J37="X",Gesamt!$C$9,IF(IF(E37&lt;D37,E37+(24-D37),E37-D37)&gt;0,IF(E37&lt;D37,E37+(24-D37),E37-D37),"")))</f>
        <v/>
      </c>
      <c r="G37" s="66" t="str">
        <f t="shared" si="33"/>
        <v/>
      </c>
      <c r="H37" s="66" t="str">
        <f t="shared" si="34"/>
        <v/>
      </c>
      <c r="I37" s="66" t="str">
        <f t="shared" si="35"/>
        <v/>
      </c>
      <c r="J37" s="66" t="str">
        <f t="shared" si="36"/>
        <v/>
      </c>
      <c r="K37" s="66" t="str">
        <f t="shared" si="37"/>
        <v/>
      </c>
      <c r="L37" s="38">
        <f>IF(OR(Q37=1,Q38=1,B37="Sonntag",B38="Sonntag"),"",SUM(R37:W37))</f>
        <v>0</v>
      </c>
      <c r="M37" s="38" t="str">
        <f>IF(B37="Sonntag","",IF(AND(Q37=1,D37&gt;E37),SUM(U37:W37),""))</f>
        <v/>
      </c>
      <c r="N37" s="38" t="str">
        <f>IF(OR(AND(Q37=1,Q38=1),AND(Q38=1,B37="Sonntag")),"",IF(Q38=1,SUM(R37:T37),""))</f>
        <v/>
      </c>
      <c r="O37" s="38" t="str">
        <f>IF(Q38=1,"",IF(AND(B37="Sonntag",D37&gt;E37,Q37=0),SUM(U37:W37),""))</f>
        <v/>
      </c>
      <c r="P37" s="38" t="str">
        <f>IF(OR(Q37=1,Q38=1),"",IF(B38="Sonntag",SUM(R37:W37),""))</f>
        <v/>
      </c>
      <c r="Q37" s="38" t="b">
        <f>OR(Feiertage!$B$1=A37,Feiertage!$B$2=A37,Feiertage!$B$3=A37,Feiertage!$B$4=A37,Feiertage!$B$5=A37,Feiertage!$B$6=A37,Feiertage!$B$7=A37,Feiertage!$B$8=A37,Feiertage!$B$9=A37)</f>
        <v>0</v>
      </c>
      <c r="R37" s="38" t="str">
        <f>IF(AND(D37&gt;E37,D37&lt;20),4,"")</f>
        <v/>
      </c>
      <c r="S37" s="38" t="str">
        <f t="shared" si="38"/>
        <v/>
      </c>
      <c r="T37" s="38" t="str">
        <f t="shared" si="39"/>
        <v/>
      </c>
      <c r="U37" s="38" t="str">
        <f t="shared" si="40"/>
        <v/>
      </c>
      <c r="V37" s="38" t="str">
        <f t="shared" si="41"/>
        <v/>
      </c>
      <c r="W37" s="38" t="str">
        <f t="shared" si="42"/>
        <v/>
      </c>
      <c r="X37" s="38" t="str">
        <f t="shared" si="43"/>
        <v/>
      </c>
      <c r="Y37" s="39" t="s">
        <v>47</v>
      </c>
    </row>
    <row r="38" spans="1:25" x14ac:dyDescent="0.2">
      <c r="A38" s="32">
        <v>42062</v>
      </c>
      <c r="B38" s="32" t="s">
        <v>48</v>
      </c>
      <c r="C38" s="33"/>
      <c r="D38" s="34"/>
      <c r="E38" s="34"/>
      <c r="F38" t="str">
        <f>IF(K38="X",Gesamt!$C$8,IF(J38="X",Gesamt!$C$9,IF(IF(E38&lt;D38,E38+(24-D38),E38-D38)&gt;0,IF(E38&lt;D38,E38+(24-D38),E38-D38),"")))</f>
        <v/>
      </c>
      <c r="G38" s="66" t="str">
        <f t="shared" si="33"/>
        <v/>
      </c>
      <c r="H38" s="66" t="str">
        <f t="shared" si="34"/>
        <v/>
      </c>
      <c r="I38" s="66" t="str">
        <f t="shared" si="35"/>
        <v/>
      </c>
      <c r="J38" s="66" t="str">
        <f t="shared" si="36"/>
        <v/>
      </c>
      <c r="K38" s="66" t="str">
        <f t="shared" si="37"/>
        <v/>
      </c>
      <c r="L38" s="38">
        <f>IF(OR(Q38=1,Q39=1,B38="Sonntag",B39="Sonntag"),"",SUM(R38:W38))</f>
        <v>0</v>
      </c>
      <c r="M38" s="38" t="str">
        <f>IF(B38="Sonntag","",IF(AND(Q38=1,D38&gt;E38),SUM(U38:W38),""))</f>
        <v/>
      </c>
      <c r="N38" s="38" t="str">
        <f>IF(OR(AND(Q38=1,Q39=1),AND(Q39=1,B38="Sonntag")),"",IF(Q39=1,SUM(R38:T38),""))</f>
        <v/>
      </c>
      <c r="O38" s="38" t="str">
        <f>IF(Q39=1,"",IF(AND(B38="Sonntag",D38&gt;E38,Q38=0),SUM(U38:W38),""))</f>
        <v/>
      </c>
      <c r="P38" s="38" t="str">
        <f>IF(OR(Q38=1,Q39=1),"",IF(B39="Sonntag",SUM(R38:W38),""))</f>
        <v/>
      </c>
      <c r="Q38" s="38" t="b">
        <f>OR(Feiertage!$B$1=A38,Feiertage!$B$2=A38,Feiertage!$B$3=A38,Feiertage!$B$4=A38,Feiertage!$B$5=A38,Feiertage!$B$6=A38,Feiertage!$B$7=A38,Feiertage!$B$8=A38,Feiertage!$B$9=A38)</f>
        <v>0</v>
      </c>
      <c r="R38" s="38" t="str">
        <f>IF(AND(D38&gt;E38,D38&lt;20),4,"")</f>
        <v/>
      </c>
      <c r="S38" s="38" t="str">
        <f t="shared" si="38"/>
        <v/>
      </c>
      <c r="T38" s="38" t="str">
        <f t="shared" si="39"/>
        <v/>
      </c>
      <c r="U38" s="38" t="str">
        <f t="shared" si="40"/>
        <v/>
      </c>
      <c r="V38" s="38" t="str">
        <f t="shared" si="41"/>
        <v/>
      </c>
      <c r="W38" s="38" t="str">
        <f t="shared" si="42"/>
        <v/>
      </c>
      <c r="X38" s="38" t="str">
        <f t="shared" si="43"/>
        <v/>
      </c>
      <c r="Y38" s="39" t="s">
        <v>47</v>
      </c>
    </row>
    <row r="39" spans="1:25" x14ac:dyDescent="0.2">
      <c r="A39" s="32">
        <v>42063</v>
      </c>
      <c r="B39" s="32" t="s">
        <v>49</v>
      </c>
      <c r="C39" s="33"/>
      <c r="D39" s="34"/>
      <c r="E39" s="34"/>
      <c r="F39" t="str">
        <f>IF(K39="X",Gesamt!$C$8,IF(J39="X",Gesamt!$C$9,IF(IF(E39&lt;D39,E39+(24-D39),E39-D39)&gt;0,IF(E39&lt;D39,E39+(24-D39),E39-D39),"")))</f>
        <v/>
      </c>
      <c r="G39" s="66" t="str">
        <f t="shared" si="33"/>
        <v/>
      </c>
      <c r="H39" s="66" t="str">
        <f t="shared" si="34"/>
        <v/>
      </c>
      <c r="I39" s="66" t="str">
        <f t="shared" si="35"/>
        <v/>
      </c>
      <c r="J39" s="66" t="str">
        <f t="shared" si="36"/>
        <v/>
      </c>
      <c r="K39" s="66" t="str">
        <f t="shared" si="37"/>
        <v/>
      </c>
      <c r="L39" s="42" t="str">
        <f>IF(OR(Q39=1,Q40=1,B39="Sonntag",B40="Sonntag"),"",SUM(R39:X39))</f>
        <v/>
      </c>
      <c r="M39" s="42" t="str">
        <f>IF(B39="Sonntag","",IF(AND(Q39=1,D39&gt;E39),SUM(U39:X39),""))</f>
        <v/>
      </c>
      <c r="N39" s="42" t="str">
        <f>IF(AND(Q39=1,Q40=1),"",IF(Q40=1,SUM(R39:T39),""))</f>
        <v/>
      </c>
      <c r="O39" s="42" t="str">
        <f>IF(Q40=1,"",IF(AND(B39="Sonntag",D39&gt;E39,Q39=0),SUM(U39:X39),""))</f>
        <v/>
      </c>
      <c r="P39" s="42">
        <f>IF(OR(Q39=1,Q40=1),"",IF(B40="Sonntag",SUM(R39:T39),""))</f>
        <v>0</v>
      </c>
      <c r="Q39" s="42" t="b">
        <f>OR(Feiertage!$B$1=A39,Feiertage!$B$2=A39,Feiertage!$B$3=A39,Feiertage!$B$4=A39,Feiertage!$B$5=A39,Feiertage!$B$6=A39,Feiertage!$B$7=A39,Feiertage!$B$8=A39,Feiertage!$B$9=A39)</f>
        <v>0</v>
      </c>
      <c r="R39" s="42" t="str">
        <f>IF(AND(D39&gt;E39,D39&lt;20),4,IF(AND(D39&lt;E39,D39&lt;=6),6-D39,""))</f>
        <v/>
      </c>
      <c r="S39" s="42" t="str">
        <f t="shared" si="38"/>
        <v/>
      </c>
      <c r="T39" s="42" t="str">
        <f t="shared" si="39"/>
        <v/>
      </c>
      <c r="U39" s="42" t="str">
        <f t="shared" si="40"/>
        <v/>
      </c>
      <c r="V39" s="42" t="str">
        <f t="shared" si="41"/>
        <v/>
      </c>
      <c r="W39" s="42" t="str">
        <f t="shared" si="42"/>
        <v/>
      </c>
      <c r="X39" s="42" t="str">
        <f t="shared" si="43"/>
        <v/>
      </c>
      <c r="Y39" s="43" t="s">
        <v>49</v>
      </c>
    </row>
    <row r="40" spans="1:25" hidden="1" x14ac:dyDescent="0.2">
      <c r="A40" s="32">
        <v>42064</v>
      </c>
      <c r="B40" s="32" t="s">
        <v>44</v>
      </c>
      <c r="C40" s="33"/>
      <c r="D40" s="34"/>
      <c r="E40" s="34"/>
      <c r="F40" t="str">
        <f>IF(K40="X",Gesamt!$C$8,IF(J40="X",Gesamt!$C$9,IF(IF(E40&lt;D40,E40+(24-D40),E40-D40)&gt;0,IF(E40&lt;D40,E40+(24-D40),E40-D40),"")))</f>
        <v/>
      </c>
      <c r="G40" s="65" t="str">
        <f t="shared" si="33"/>
        <v/>
      </c>
      <c r="H40" s="65" t="str">
        <f>IF(D40="","",IF(Q40=0,IF(B40="Sonntag",IF(D40&gt;E40,24-D40,E40-D40),IF(AND(B40="Samstag",Q42=0),IF(D40&gt;E40,E40,""),"")),IF(AND(B40="Samstag",Q42=0),IF(D40&gt;E40,E40,""),"")))</f>
        <v/>
      </c>
      <c r="I40" s="65" t="str">
        <f>IF(D40="","",IF(AND(Q40=1,Q42=1),IF(D40&gt;E40,24-D40+E40,E40-D40),IF(Q40=1,IF(D40&gt;E40,24-D40,E40-D40),IF(AND(Q42=1,D40&gt;E40),E40,""))))</f>
        <v/>
      </c>
      <c r="J40" s="65" t="str">
        <f t="shared" si="36"/>
        <v/>
      </c>
      <c r="K40" s="65" t="str">
        <f t="shared" si="37"/>
        <v/>
      </c>
      <c r="L40" s="45" t="str">
        <f>IF(OR(Q40=1,Q41=1,B40="Sonntag",B41="Sonntag"),"",SUM(R40:X40))</f>
        <v/>
      </c>
      <c r="M40" s="45" t="str">
        <f>IF(B41="Sonntag","",IF(AND(Q40=1,D40&gt;E40),SUM(U40:X40),""))</f>
        <v/>
      </c>
      <c r="N40" s="45" t="str">
        <f>IF(AND(Q40=1,Q42=1),"",IF(Q41=1,SUM(R40:T40),""))</f>
        <v/>
      </c>
      <c r="O40" s="45" t="str">
        <f>IF(Q42=1,"",IF(AND(B40="Sonntag",D40&gt;E40,Q40=0),SUM(U40:X40),""))</f>
        <v/>
      </c>
      <c r="P40" s="45" t="str">
        <f>IF(OR(Q40=1,Q42=1),"",IF(B41="Sonntag",SUM(R40:T40),""))</f>
        <v/>
      </c>
      <c r="Q40" s="45" t="b">
        <f>OR(Feiertage!$B$1=A40,Feiertage!$B$2=A40,Feiertage!$B$3=A40,Feiertage!$B$4=A40,Feiertage!$B$5=A40,Feiertage!$B$6=A40,Feiertage!$B$7=A40,Feiertage!$B$8=A40,Feiertage!$B$9=A40)</f>
        <v>0</v>
      </c>
      <c r="R40" s="45" t="str">
        <f>IF(AND(D40&gt;E40,D40&lt;20),4,"")</f>
        <v/>
      </c>
      <c r="S40" s="45" t="str">
        <f t="shared" si="38"/>
        <v/>
      </c>
      <c r="T40" s="45" t="str">
        <f t="shared" si="39"/>
        <v/>
      </c>
      <c r="U40" s="45" t="str">
        <f t="shared" si="40"/>
        <v/>
      </c>
      <c r="V40" s="45" t="str">
        <f t="shared" si="41"/>
        <v/>
      </c>
      <c r="W40" s="45" t="str">
        <f t="shared" si="42"/>
        <v/>
      </c>
      <c r="X40" s="45" t="str">
        <f>IF(AND(D40&lt;E40,E40&lt;6),E40-D40,"")</f>
        <v/>
      </c>
      <c r="Y40" s="46" t="s">
        <v>44</v>
      </c>
    </row>
    <row r="41" spans="1:25" s="54" customFormat="1" x14ac:dyDescent="0.2">
      <c r="A41" s="67"/>
      <c r="B41" s="68"/>
      <c r="C41" s="47"/>
      <c r="D41" s="102" t="s">
        <v>50</v>
      </c>
      <c r="E41" s="102"/>
      <c r="F41" s="48">
        <f>SUM(F34:F39)</f>
        <v>0</v>
      </c>
      <c r="G41" s="48">
        <f>SUM(G34:G39)</f>
        <v>0</v>
      </c>
      <c r="H41" s="48">
        <f>SUM(H34:H39)</f>
        <v>0</v>
      </c>
      <c r="I41" s="48">
        <f>SUM(I34:I39)</f>
        <v>0</v>
      </c>
      <c r="J41" s="49">
        <f>COUNTIF(J34:J39,"X")</f>
        <v>0</v>
      </c>
      <c r="K41" s="50">
        <f>COUNTIF(K34:K39,"X")</f>
        <v>0</v>
      </c>
      <c r="L41" s="64"/>
      <c r="M41" s="64"/>
      <c r="N41" s="31"/>
      <c r="O41" s="64"/>
      <c r="P41" s="64"/>
    </row>
    <row r="42" spans="1:25" s="54" customFormat="1" x14ac:dyDescent="0.2">
      <c r="A42" s="59"/>
      <c r="B42" s="60"/>
      <c r="C42" s="60"/>
      <c r="D42" s="103" t="s">
        <v>50</v>
      </c>
      <c r="E42" s="103"/>
      <c r="F42" s="61">
        <f t="shared" ref="F42:K42" si="44">SUM(F9+F17+F25+F33+F41)</f>
        <v>0</v>
      </c>
      <c r="G42" s="61">
        <f t="shared" si="44"/>
        <v>0</v>
      </c>
      <c r="H42" s="61">
        <f t="shared" si="44"/>
        <v>0</v>
      </c>
      <c r="I42" s="61">
        <f t="shared" si="44"/>
        <v>0</v>
      </c>
      <c r="J42" s="62">
        <f t="shared" si="44"/>
        <v>0</v>
      </c>
      <c r="K42" s="63">
        <f t="shared" si="44"/>
        <v>0</v>
      </c>
      <c r="L42" s="64"/>
      <c r="M42" s="64"/>
      <c r="N42" s="31"/>
      <c r="O42" s="64"/>
      <c r="P42" s="64"/>
    </row>
    <row r="44" spans="1:25" x14ac:dyDescent="0.2">
      <c r="D44" s="69"/>
      <c r="I44" s="69"/>
    </row>
  </sheetData>
  <mergeCells count="10">
    <mergeCell ref="D25:E25"/>
    <mergeCell ref="D33:E33"/>
    <mergeCell ref="D41:E41"/>
    <mergeCell ref="D42:E42"/>
    <mergeCell ref="A1:K1"/>
    <mergeCell ref="B3:D3"/>
    <mergeCell ref="G3:J3"/>
    <mergeCell ref="B5:D5"/>
    <mergeCell ref="D9:E9"/>
    <mergeCell ref="D17:E17"/>
  </mergeCells>
  <conditionalFormatting sqref="B8:B40">
    <cfRule type="expression" priority="51" stopIfTrue="1">
      <formula>Q8=1</formula>
    </cfRule>
  </conditionalFormatting>
  <conditionalFormatting sqref="A8:A40">
    <cfRule type="expression" priority="50" stopIfTrue="1">
      <formula>Q8=1</formula>
    </cfRule>
  </conditionalFormatting>
  <pageMargins left="0.70826771653543308" right="0.11811023622047245" top="1.1811023622047245" bottom="1.1811023622047245" header="0.78740157480314954" footer="0.78740157480314954"/>
  <pageSetup paperSize="0" scale="85" fitToWidth="0" fitToHeight="0" orientation="portrait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6"/>
  <sheetViews>
    <sheetView workbookViewId="0">
      <selection sqref="A1:K1"/>
    </sheetView>
  </sheetViews>
  <sheetFormatPr baseColWidth="10" defaultColWidth="8.83203125" defaultRowHeight="15" x14ac:dyDescent="0.2"/>
  <cols>
    <col min="1" max="1" width="10.1640625" style="1" customWidth="1"/>
    <col min="2" max="2" width="12.5" style="1" customWidth="1"/>
    <col min="3" max="3" width="9.6640625" style="1" customWidth="1"/>
    <col min="4" max="5" width="6.6640625" style="1" customWidth="1"/>
    <col min="6" max="6" width="9" style="1" customWidth="1"/>
    <col min="7" max="9" width="8" style="1" customWidth="1"/>
    <col min="10" max="10" width="6.6640625" style="1" customWidth="1"/>
    <col min="11" max="11" width="5.6640625" style="1" customWidth="1"/>
    <col min="12" max="25" width="10.6640625" style="1" hidden="1" customWidth="1"/>
    <col min="26" max="1024" width="10.6640625" style="1" customWidth="1"/>
  </cols>
  <sheetData>
    <row r="1" spans="1:25" ht="31.25" customHeight="1" x14ac:dyDescent="0.3">
      <c r="A1" s="104">
        <f>A8</f>
        <v>42064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25" ht="6.5" customHeigh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25" x14ac:dyDescent="0.2">
      <c r="A3" s="1" t="s">
        <v>2</v>
      </c>
      <c r="B3" s="105">
        <f>Gesamt!$B$5</f>
        <v>0</v>
      </c>
      <c r="C3" s="105"/>
      <c r="D3" s="105"/>
      <c r="F3" s="1" t="s">
        <v>3</v>
      </c>
      <c r="G3" s="105">
        <f>Gesamt!$G$5</f>
        <v>0</v>
      </c>
      <c r="H3" s="105"/>
      <c r="I3" s="105"/>
      <c r="J3" s="105"/>
    </row>
    <row r="4" spans="1:25" x14ac:dyDescent="0.2">
      <c r="B4" s="27"/>
      <c r="C4" s="27"/>
      <c r="D4" s="27"/>
    </row>
    <row r="5" spans="1:25" x14ac:dyDescent="0.2">
      <c r="A5" s="1" t="s">
        <v>1</v>
      </c>
      <c r="B5" s="105">
        <f>Gesamt!$B$3</f>
        <v>0</v>
      </c>
      <c r="C5" s="105"/>
      <c r="D5" s="105"/>
    </row>
    <row r="6" spans="1:25" x14ac:dyDescent="0.2">
      <c r="D6" s="28"/>
    </row>
    <row r="7" spans="1:25" ht="17" x14ac:dyDescent="0.2">
      <c r="A7" s="29" t="s">
        <v>37</v>
      </c>
      <c r="B7" s="29" t="s">
        <v>38</v>
      </c>
      <c r="C7" s="29" t="s">
        <v>39</v>
      </c>
      <c r="D7" s="30" t="s">
        <v>40</v>
      </c>
      <c r="E7" s="30" t="s">
        <v>41</v>
      </c>
      <c r="F7" s="30" t="s">
        <v>42</v>
      </c>
      <c r="G7" s="30" t="s">
        <v>54</v>
      </c>
      <c r="H7" s="30" t="s">
        <v>44</v>
      </c>
      <c r="I7" s="30" t="s">
        <v>45</v>
      </c>
      <c r="J7" s="30" t="s">
        <v>10</v>
      </c>
      <c r="K7" s="30" t="s">
        <v>11</v>
      </c>
      <c r="L7" s="70"/>
      <c r="M7" s="70"/>
      <c r="N7" s="70"/>
      <c r="O7" s="70"/>
      <c r="P7" s="70"/>
      <c r="Q7" s="69"/>
      <c r="R7" s="69"/>
      <c r="S7" s="69"/>
      <c r="T7" s="69"/>
      <c r="U7" s="69"/>
      <c r="V7" s="69"/>
      <c r="W7" s="69"/>
      <c r="X7" s="69"/>
    </row>
    <row r="8" spans="1:25" x14ac:dyDescent="0.2">
      <c r="A8" s="32">
        <v>42064</v>
      </c>
      <c r="B8" s="32" t="s">
        <v>44</v>
      </c>
      <c r="C8" s="33"/>
      <c r="D8" s="71"/>
      <c r="E8" s="34"/>
      <c r="F8" t="str">
        <f>IF(K8="X",Gesamt!$C$8,IF(J8="X",Gesamt!$C$9,IF(IF(E8&lt;D8,E8+(24-D8),E8-D8)&gt;0,IF(E8&lt;D8,E8+(24-D8),E8-D8),"")))</f>
        <v/>
      </c>
      <c r="G8" s="65" t="str">
        <f>IF(SUM(L8:P8)=0,"",SUM(L8:P8))</f>
        <v/>
      </c>
      <c r="H8" s="65" t="str">
        <f>IF(D8="","",IF(Q8=0,IF(B8="Sonntag",IF(D8&gt;E8,24-D8,E8-D8),IF(AND(B8="Samstag",Q10=0),IF(D8&gt;E8,E8,""),"")),IF(AND(B8="Samstag",Q10=0),IF(D8&gt;E8,E8,""),"")))</f>
        <v/>
      </c>
      <c r="I8" s="65" t="str">
        <f>IF(D8="","",IF(AND(Q8=1,Q10=1),IF(D8&gt;E8,24-D8+E8,E8-D8),IF(Q8=1,IF(D8&gt;E8,24-D8,E8-D8),IF(AND(Q10=1,D8&gt;E8),E8,""))))</f>
        <v/>
      </c>
      <c r="J8" s="65" t="str">
        <f>IF(C8="Urlaub","X","")</f>
        <v/>
      </c>
      <c r="K8" s="65" t="str">
        <f>IF(C8="Krank","X","")</f>
        <v/>
      </c>
      <c r="L8" s="44" t="str">
        <f>IF(OR(Q8=1,Q9=1,B8="Sonntag",B9="Sonntag"),"",SUM(R8:X8))</f>
        <v/>
      </c>
      <c r="M8" s="45" t="str">
        <f>IF(B9="Sonntag","",IF(AND(Q8=1,D8&gt;E8),SUM(U8:X8),""))</f>
        <v/>
      </c>
      <c r="N8" s="45" t="str">
        <f>IF(AND(Q8=1,Q10=1),"",IF(Q9=1,SUM(R8:T8),""))</f>
        <v/>
      </c>
      <c r="O8" s="45" t="str">
        <f>IF(Q10=1,"",IF(AND(B8="Sonntag",D8&gt;E8,Q8=0),SUM(U8:X8),""))</f>
        <v/>
      </c>
      <c r="P8" s="45" t="str">
        <f>IF(OR(Q8=1,Q10=1),"",IF(B9="Sonntag",SUM(R8:T8),""))</f>
        <v/>
      </c>
      <c r="Q8" s="45" t="b">
        <f>OR(Feiertage!$B$1=A8,Feiertage!$B$2=A8,Feiertage!$B$3=A8,Feiertage!$B$4=A8,Feiertage!$B$5=A8,Feiertage!$B$6=A8,Feiertage!$B$7=A8,Feiertage!$B$8=A8,Feiertage!$B$9=A8)</f>
        <v>0</v>
      </c>
      <c r="R8" s="45" t="str">
        <f>IF(AND(D8&gt;E8,D8&lt;20),4,"")</f>
        <v/>
      </c>
      <c r="S8" s="45" t="str">
        <f>IF(AND(D8&gt;E8,D8&gt;=20),24-D8,"")</f>
        <v/>
      </c>
      <c r="T8" s="45" t="str">
        <f>IF(AND(D8&lt;E8,E8&gt;=20),E8-20,"")</f>
        <v/>
      </c>
      <c r="U8" s="45" t="str">
        <f>IF(AND(D8&gt;E8,E8&gt;=6),6,"")</f>
        <v/>
      </c>
      <c r="V8" s="45" t="str">
        <f>IF(AND(D8&gt;E8,E8&lt;6),E8,"")</f>
        <v/>
      </c>
      <c r="W8" s="45" t="str">
        <f>IF(AND(D8&lt;E8,E8&gt;=6,D8&lt;=6),6-D8,"")</f>
        <v/>
      </c>
      <c r="X8" s="45" t="str">
        <f>IF(AND(D8&lt;E8,E8&lt;6),E8-D8,"")</f>
        <v/>
      </c>
      <c r="Y8" s="46" t="s">
        <v>44</v>
      </c>
    </row>
    <row r="9" spans="1:25" s="54" customFormat="1" x14ac:dyDescent="0.2">
      <c r="A9" s="32"/>
      <c r="B9" s="32"/>
      <c r="C9" s="47"/>
      <c r="D9" s="102" t="s">
        <v>50</v>
      </c>
      <c r="E9" s="102"/>
      <c r="F9" s="48">
        <f>SUM(F4:F8)</f>
        <v>0</v>
      </c>
      <c r="G9" s="48">
        <f>SUM(G4:G8)</f>
        <v>0</v>
      </c>
      <c r="H9" s="48">
        <f>SUM(H4:H8)</f>
        <v>0</v>
      </c>
      <c r="I9" s="48">
        <f>SUM(I4:I8)</f>
        <v>0</v>
      </c>
      <c r="J9" s="49">
        <f>COUNTIF(J4:J8,"X")</f>
        <v>0</v>
      </c>
      <c r="K9" s="50">
        <f>COUNTIF(K4:K8,"X")</f>
        <v>0</v>
      </c>
      <c r="L9" s="72"/>
      <c r="M9" s="72"/>
      <c r="N9" s="70"/>
      <c r="O9" s="72"/>
      <c r="P9" s="70"/>
      <c r="Q9" s="73"/>
      <c r="R9" s="73"/>
      <c r="S9" s="73"/>
      <c r="T9" s="73"/>
      <c r="U9" s="73"/>
      <c r="V9" s="73"/>
      <c r="W9" s="73"/>
      <c r="X9" s="73"/>
    </row>
    <row r="10" spans="1:25" x14ac:dyDescent="0.2">
      <c r="A10" s="32">
        <v>42065</v>
      </c>
      <c r="B10" s="32" t="s">
        <v>51</v>
      </c>
      <c r="C10" s="33"/>
      <c r="D10" s="34"/>
      <c r="E10" s="34"/>
      <c r="F10" t="str">
        <f>IF(K10="X",Gesamt!$C$8,IF(J10="X",Gesamt!$C$9,IF(IF(E10&lt;D10,E10+(24-D10),E10-D10)&gt;0,IF(E10&lt;D10,E10+(24-D10),E10-D10),"")))</f>
        <v/>
      </c>
      <c r="G10" s="66" t="str">
        <f t="shared" ref="G10:G16" si="0">IF(SUM(L10:P10)=0,"",SUM(L10:P10))</f>
        <v/>
      </c>
      <c r="H10" s="66" t="str">
        <f t="shared" ref="H10:H16" si="1">IF(D10="","",IF(Q10=0,IF(B10="Sonntag",IF(D10&gt;E10,24-D10,E10-D10),IF(AND(B10="Samstag",Q11=0),IF(D10&gt;E10,E10,""),"")),IF(AND(B10="Samstag",Q11=0),IF(D10&gt;E10,E10,""),"")))</f>
        <v/>
      </c>
      <c r="I10" s="66" t="str">
        <f t="shared" ref="I10:I16" si="2">IF(D10="","",IF(AND(Q10=1,Q11=1),IF(D10&gt;E10,24-D10+E10,E10-D10),IF(Q10=1,IF(D10&gt;E10,24-D10,E10-D10),IF(AND(Q11=1,D10&gt;E10),E10,""))))</f>
        <v/>
      </c>
      <c r="J10" s="66" t="str">
        <f t="shared" ref="J10:J16" si="3">IF(C10="Urlaub","X","")</f>
        <v/>
      </c>
      <c r="K10" s="66" t="str">
        <f t="shared" ref="K10:K16" si="4">IF(C10="Krank","X","")</f>
        <v/>
      </c>
      <c r="L10" s="37">
        <f>IF(OR(Q10=1,Q11=1,B10="Sonntag",B11="Sonntag"),"",SUM(R10:W10))</f>
        <v>0</v>
      </c>
      <c r="M10" s="38" t="str">
        <f>IF(B10="Sonntag","",IF(AND(Q10=1,D10&gt;E10),SUM(U10:W10),""))</f>
        <v/>
      </c>
      <c r="N10" s="38" t="str">
        <f>IF(OR(AND(Q10=1,Q11=1),AND(Q11=1,B10="Sonntag")),"",IF(Q11=1,SUM(R10:T10),""))</f>
        <v/>
      </c>
      <c r="O10" s="38" t="str">
        <f>IF(Q11=1,"",IF(AND(B10="Sonntag",D10&gt;E10,Q10=0),SUM(U10:W10),""))</f>
        <v/>
      </c>
      <c r="P10" s="38" t="str">
        <f>IF(OR(Q10=1,Q11=1),"",IF(B11="Sonntag",SUM(R10:W10),""))</f>
        <v/>
      </c>
      <c r="Q10" s="38" t="b">
        <f>OR(Feiertage!$B$1=A10,Feiertage!$B$2=A10,Feiertage!$B$3=A10,Feiertage!$B$4=A10,Feiertage!$B$5=A10,Feiertage!$B$6=A10,Feiertage!$B$7=A10,Feiertage!$B$8=A10,Feiertage!$B$9=A10)</f>
        <v>0</v>
      </c>
      <c r="R10" s="38" t="str">
        <f>IF(AND(D10&gt;E10,D10&lt;20),4,"")</f>
        <v/>
      </c>
      <c r="S10" s="38" t="str">
        <f t="shared" ref="S10:S16" si="5">IF(AND(D10&gt;E10,D10&gt;=20),24-D10,"")</f>
        <v/>
      </c>
      <c r="T10" s="38" t="str">
        <f t="shared" ref="T10:T16" si="6">IF(AND(D10&lt;E10,E10&gt;=20),E10-20,"")</f>
        <v/>
      </c>
      <c r="U10" s="38" t="str">
        <f t="shared" ref="U10:U16" si="7">IF(AND(D10&gt;E10,E10&gt;=6),6,"")</f>
        <v/>
      </c>
      <c r="V10" s="38" t="str">
        <f t="shared" ref="V10:V16" si="8">IF(AND(D10&gt;E10,E10&lt;6),E10,"")</f>
        <v/>
      </c>
      <c r="W10" s="38" t="str">
        <f t="shared" ref="W10:W16" si="9">IF(AND(D10&lt;E10,E10&gt;=6,D10&lt;=6),6-D10,"")</f>
        <v/>
      </c>
      <c r="X10" s="38" t="str">
        <f t="shared" ref="X10:X15" si="10">IF(AND(D10&lt;E10,E10&lt;6),6-E10,"")</f>
        <v/>
      </c>
      <c r="Y10" s="39" t="s">
        <v>47</v>
      </c>
    </row>
    <row r="11" spans="1:25" x14ac:dyDescent="0.2">
      <c r="A11" s="32">
        <v>42066</v>
      </c>
      <c r="B11" s="32" t="s">
        <v>52</v>
      </c>
      <c r="C11" s="33"/>
      <c r="D11" s="34"/>
      <c r="E11" s="34"/>
      <c r="F11" t="str">
        <f>IF(K11="X",Gesamt!$C$8,IF(J11="X",Gesamt!$C$9,IF(IF(E11&lt;D11,E11+(24-D11),E11-D11)&gt;0,IF(E11&lt;D11,E11+(24-D11),E11-D11),"")))</f>
        <v/>
      </c>
      <c r="G11" s="66" t="str">
        <f t="shared" si="0"/>
        <v/>
      </c>
      <c r="H11" s="66" t="str">
        <f t="shared" si="1"/>
        <v/>
      </c>
      <c r="I11" s="66" t="str">
        <f t="shared" si="2"/>
        <v/>
      </c>
      <c r="J11" s="66" t="str">
        <f t="shared" si="3"/>
        <v/>
      </c>
      <c r="K11" s="66" t="str">
        <f t="shared" si="4"/>
        <v/>
      </c>
      <c r="L11" s="37">
        <f>IF(OR(Q11=1,Q12=1,B11="Sonntag",B12="Sonntag"),"",SUM(R11:W11))</f>
        <v>0</v>
      </c>
      <c r="M11" s="38" t="str">
        <f>IF(B11="Sonntag","",IF(AND(Q11=1,D11&gt;E11),SUM(U11:W11),""))</f>
        <v/>
      </c>
      <c r="N11" s="38" t="str">
        <f>IF(OR(AND(Q11=1,Q12=1),AND(Q12=1,B11="Sonntag")),"",IF(Q12=1,SUM(R11:T11),""))</f>
        <v/>
      </c>
      <c r="O11" s="38" t="str">
        <f>IF(Q12=1,"",IF(AND(B11="Sonntag",D11&gt;E11,Q11=0),SUM(U11:W11),""))</f>
        <v/>
      </c>
      <c r="P11" s="38" t="str">
        <f>IF(OR(Q11=1,Q12=1),"",IF(B12="Sonntag",SUM(R11:W11),""))</f>
        <v/>
      </c>
      <c r="Q11" s="38" t="b">
        <f>OR(Feiertage!$B$1=A11,Feiertage!$B$2=A11,Feiertage!$B$3=A11,Feiertage!$B$4=A11,Feiertage!$B$5=A11,Feiertage!$B$6=A11,Feiertage!$B$7=A11,Feiertage!$B$8=A11,Feiertage!$B$9=A11)</f>
        <v>0</v>
      </c>
      <c r="R11" s="38" t="str">
        <f>IF(AND(D11&gt;E11,D11&lt;20),4,"")</f>
        <v/>
      </c>
      <c r="S11" s="38" t="str">
        <f t="shared" si="5"/>
        <v/>
      </c>
      <c r="T11" s="38" t="str">
        <f t="shared" si="6"/>
        <v/>
      </c>
      <c r="U11" s="38" t="str">
        <f t="shared" si="7"/>
        <v/>
      </c>
      <c r="V11" s="38" t="str">
        <f t="shared" si="8"/>
        <v/>
      </c>
      <c r="W11" s="38" t="str">
        <f t="shared" si="9"/>
        <v/>
      </c>
      <c r="X11" s="38" t="str">
        <f t="shared" si="10"/>
        <v/>
      </c>
      <c r="Y11" s="39" t="s">
        <v>47</v>
      </c>
    </row>
    <row r="12" spans="1:25" x14ac:dyDescent="0.2">
      <c r="A12" s="32">
        <v>42067</v>
      </c>
      <c r="B12" s="32" t="s">
        <v>53</v>
      </c>
      <c r="C12" s="33"/>
      <c r="D12" s="34"/>
      <c r="E12" s="34"/>
      <c r="F12" t="str">
        <f>IF(K12="X",Gesamt!$C$8,IF(J12="X",Gesamt!$C$9,IF(IF(E12&lt;D12,E12+(24-D12),E12-D12)&gt;0,IF(E12&lt;D12,E12+(24-D12),E12-D12),"")))</f>
        <v/>
      </c>
      <c r="G12" s="66" t="str">
        <f t="shared" si="0"/>
        <v/>
      </c>
      <c r="H12" s="66" t="str">
        <f t="shared" si="1"/>
        <v/>
      </c>
      <c r="I12" s="66" t="str">
        <f t="shared" si="2"/>
        <v/>
      </c>
      <c r="J12" s="66" t="str">
        <f t="shared" si="3"/>
        <v/>
      </c>
      <c r="K12" s="66" t="str">
        <f t="shared" si="4"/>
        <v/>
      </c>
      <c r="L12" s="37">
        <f>IF(OR(Q12=1,Q13=1,B12="Sonntag",B13="Sonntag"),"",SUM(R12:W12))</f>
        <v>0</v>
      </c>
      <c r="M12" s="38" t="str">
        <f>IF(B12="Sonntag","",IF(AND(Q12=1,D12&gt;E12),SUM(U12:W12),""))</f>
        <v/>
      </c>
      <c r="N12" s="38" t="str">
        <f>IF(OR(AND(Q12=1,Q13=1),AND(Q13=1,B12="Sonntag")),"",IF(Q13=1,SUM(R12:T12),""))</f>
        <v/>
      </c>
      <c r="O12" s="38" t="str">
        <f>IF(Q13=1,"",IF(AND(B12="Sonntag",D12&gt;E12,Q12=0),SUM(U12:W12),""))</f>
        <v/>
      </c>
      <c r="P12" s="38" t="str">
        <f>IF(OR(Q12=1,Q13=1),"",IF(B13="Sonntag",SUM(R12:W12),""))</f>
        <v/>
      </c>
      <c r="Q12" s="38" t="b">
        <f>OR(Feiertage!$B$1=A12,Feiertage!$B$2=A12,Feiertage!$B$3=A12,Feiertage!$B$4=A12,Feiertage!$B$5=A12,Feiertage!$B$6=A12,Feiertage!$B$7=A12,Feiertage!$B$8=A12,Feiertage!$B$9=A12)</f>
        <v>0</v>
      </c>
      <c r="R12" s="38" t="str">
        <f>IF(AND(D12&gt;E12,D12&lt;20),4,"")</f>
        <v/>
      </c>
      <c r="S12" s="38" t="str">
        <f t="shared" si="5"/>
        <v/>
      </c>
      <c r="T12" s="38" t="str">
        <f t="shared" si="6"/>
        <v/>
      </c>
      <c r="U12" s="38" t="str">
        <f t="shared" si="7"/>
        <v/>
      </c>
      <c r="V12" s="38" t="str">
        <f t="shared" si="8"/>
        <v/>
      </c>
      <c r="W12" s="38" t="str">
        <f t="shared" si="9"/>
        <v/>
      </c>
      <c r="X12" s="38" t="str">
        <f t="shared" si="10"/>
        <v/>
      </c>
      <c r="Y12" s="39" t="s">
        <v>47</v>
      </c>
    </row>
    <row r="13" spans="1:25" x14ac:dyDescent="0.2">
      <c r="A13" s="32">
        <v>42068</v>
      </c>
      <c r="B13" s="32" t="s">
        <v>46</v>
      </c>
      <c r="C13" s="33"/>
      <c r="D13" s="34"/>
      <c r="E13" s="34"/>
      <c r="F13" t="str">
        <f>IF(K13="X",Gesamt!$C$8,IF(J13="X",Gesamt!$C$9,IF(IF(E13&lt;D13,E13+(24-D13),E13-D13)&gt;0,IF(E13&lt;D13,E13+(24-D13),E13-D13),"")))</f>
        <v/>
      </c>
      <c r="G13" s="66" t="str">
        <f t="shared" si="0"/>
        <v/>
      </c>
      <c r="H13" s="66" t="str">
        <f t="shared" si="1"/>
        <v/>
      </c>
      <c r="I13" s="66" t="str">
        <f t="shared" si="2"/>
        <v/>
      </c>
      <c r="J13" s="66" t="str">
        <f t="shared" si="3"/>
        <v/>
      </c>
      <c r="K13" s="66" t="str">
        <f t="shared" si="4"/>
        <v/>
      </c>
      <c r="L13" s="37">
        <f>IF(OR(Q13=1,Q14=1,B13="Sonntag",B14="Sonntag"),"",SUM(R13:W13))</f>
        <v>0</v>
      </c>
      <c r="M13" s="38" t="str">
        <f>IF(B13="Sonntag","",IF(AND(Q13=1,D13&gt;E13),SUM(U13:W13),""))</f>
        <v/>
      </c>
      <c r="N13" s="38" t="str">
        <f>IF(OR(AND(Q13=1,Q14=1),AND(Q14=1,B13="Sonntag")),"",IF(Q14=1,SUM(R13:T13),""))</f>
        <v/>
      </c>
      <c r="O13" s="38" t="str">
        <f>IF(Q14=1,"",IF(AND(B13="Sonntag",D13&gt;E13,Q13=0),SUM(U13:W13),""))</f>
        <v/>
      </c>
      <c r="P13" s="38" t="str">
        <f>IF(OR(Q13=1,Q14=1),"",IF(B14="Sonntag",SUM(R13:W13),""))</f>
        <v/>
      </c>
      <c r="Q13" s="38" t="b">
        <f>OR(Feiertage!$B$1=A13,Feiertage!$B$2=A13,Feiertage!$B$3=A13,Feiertage!$B$4=A13,Feiertage!$B$5=A13,Feiertage!$B$6=A13,Feiertage!$B$7=A13,Feiertage!$B$8=A13,Feiertage!$B$9=A13)</f>
        <v>0</v>
      </c>
      <c r="R13" s="38" t="str">
        <f>IF(AND(D13&gt;E13,D13&lt;20),4,"")</f>
        <v/>
      </c>
      <c r="S13" s="38" t="str">
        <f t="shared" si="5"/>
        <v/>
      </c>
      <c r="T13" s="38" t="str">
        <f t="shared" si="6"/>
        <v/>
      </c>
      <c r="U13" s="38" t="str">
        <f t="shared" si="7"/>
        <v/>
      </c>
      <c r="V13" s="38" t="str">
        <f t="shared" si="8"/>
        <v/>
      </c>
      <c r="W13" s="38" t="str">
        <f t="shared" si="9"/>
        <v/>
      </c>
      <c r="X13" s="38" t="str">
        <f t="shared" si="10"/>
        <v/>
      </c>
      <c r="Y13" s="39" t="s">
        <v>47</v>
      </c>
    </row>
    <row r="14" spans="1:25" x14ac:dyDescent="0.2">
      <c r="A14" s="32">
        <v>42069</v>
      </c>
      <c r="B14" s="32" t="s">
        <v>48</v>
      </c>
      <c r="C14" s="33"/>
      <c r="D14" s="34"/>
      <c r="E14" s="34"/>
      <c r="F14" t="str">
        <f>IF(K14="X",Gesamt!$C$8,IF(J14="X",Gesamt!$C$9,IF(IF(E14&lt;D14,E14+(24-D14),E14-D14)&gt;0,IF(E14&lt;D14,E14+(24-D14),E14-D14),"")))</f>
        <v/>
      </c>
      <c r="G14" s="66" t="str">
        <f t="shared" si="0"/>
        <v/>
      </c>
      <c r="H14" s="66" t="str">
        <f t="shared" si="1"/>
        <v/>
      </c>
      <c r="I14" s="66" t="str">
        <f t="shared" si="2"/>
        <v/>
      </c>
      <c r="J14" s="66" t="str">
        <f t="shared" si="3"/>
        <v/>
      </c>
      <c r="K14" s="66" t="str">
        <f t="shared" si="4"/>
        <v/>
      </c>
      <c r="L14" s="37">
        <f>IF(OR(Q14=1,Q15=1,B14="Sonntag",B15="Sonntag"),"",SUM(R14:W14))</f>
        <v>0</v>
      </c>
      <c r="M14" s="38" t="str">
        <f>IF(B14="Sonntag","",IF(AND(Q14=1,D14&gt;E14),SUM(U14:W14),""))</f>
        <v/>
      </c>
      <c r="N14" s="38" t="str">
        <f>IF(OR(AND(Q14=1,Q15=1),AND(Q15=1,B14="Sonntag")),"",IF(Q15=1,SUM(R14:T14),""))</f>
        <v/>
      </c>
      <c r="O14" s="38" t="str">
        <f>IF(Q15=1,"",IF(AND(B14="Sonntag",D14&gt;E14,Q14=0),SUM(U14:W14),""))</f>
        <v/>
      </c>
      <c r="P14" s="38" t="str">
        <f>IF(OR(Q14=1,Q15=1),"",IF(B15="Sonntag",SUM(R14:W14),""))</f>
        <v/>
      </c>
      <c r="Q14" s="38" t="b">
        <f>OR(Feiertage!$B$1=A14,Feiertage!$B$2=A14,Feiertage!$B$3=A14,Feiertage!$B$4=A14,Feiertage!$B$5=A14,Feiertage!$B$6=A14,Feiertage!$B$7=A14,Feiertage!$B$8=A14,Feiertage!$B$9=A14)</f>
        <v>0</v>
      </c>
      <c r="R14" s="38" t="str">
        <f>IF(AND(D14&gt;E14,D14&lt;20),4,"")</f>
        <v/>
      </c>
      <c r="S14" s="38" t="str">
        <f t="shared" si="5"/>
        <v/>
      </c>
      <c r="T14" s="38" t="str">
        <f t="shared" si="6"/>
        <v/>
      </c>
      <c r="U14" s="38" t="str">
        <f t="shared" si="7"/>
        <v/>
      </c>
      <c r="V14" s="38" t="str">
        <f t="shared" si="8"/>
        <v/>
      </c>
      <c r="W14" s="38" t="str">
        <f t="shared" si="9"/>
        <v/>
      </c>
      <c r="X14" s="38" t="str">
        <f t="shared" si="10"/>
        <v/>
      </c>
      <c r="Y14" s="39" t="s">
        <v>47</v>
      </c>
    </row>
    <row r="15" spans="1:25" x14ac:dyDescent="0.2">
      <c r="A15" s="32">
        <v>42070</v>
      </c>
      <c r="B15" s="32" t="s">
        <v>49</v>
      </c>
      <c r="C15" s="33"/>
      <c r="D15" s="34"/>
      <c r="E15" s="34"/>
      <c r="F15" t="str">
        <f>IF(K15="X",Gesamt!$C$8,IF(J15="X",Gesamt!$C$9,IF(IF(E15&lt;D15,E15+(24-D15),E15-D15)&gt;0,IF(E15&lt;D15,E15+(24-D15),E15-D15),"")))</f>
        <v/>
      </c>
      <c r="G15" s="66" t="str">
        <f t="shared" si="0"/>
        <v/>
      </c>
      <c r="H15" s="66" t="str">
        <f t="shared" si="1"/>
        <v/>
      </c>
      <c r="I15" s="66" t="str">
        <f t="shared" si="2"/>
        <v/>
      </c>
      <c r="J15" s="66" t="str">
        <f t="shared" si="3"/>
        <v/>
      </c>
      <c r="K15" s="66" t="str">
        <f t="shared" si="4"/>
        <v/>
      </c>
      <c r="L15" s="41" t="str">
        <f>IF(OR(Q15=1,Q16=1,B15="Sonntag",B16="Sonntag"),"",SUM(R15:X15))</f>
        <v/>
      </c>
      <c r="M15" s="42" t="str">
        <f>IF(B15="Sonntag","",IF(AND(Q15=1,D15&gt;E15),SUM(U15:X15),""))</f>
        <v/>
      </c>
      <c r="N15" s="42" t="str">
        <f>IF(AND(Q15=1,Q16=1),"",IF(Q16=1,SUM(R15:T15),""))</f>
        <v/>
      </c>
      <c r="O15" s="42" t="str">
        <f>IF(Q16=1,"",IF(AND(B15="Sonntag",D15&gt;E15,Q15=0),SUM(U15:X15),""))</f>
        <v/>
      </c>
      <c r="P15" s="42">
        <f>IF(OR(Q15=1,Q16=1),"",IF(B16="Sonntag",SUM(R15:T15),""))</f>
        <v>0</v>
      </c>
      <c r="Q15" s="42" t="b">
        <f>OR(Feiertage!$B$1=A15,Feiertage!$B$2=A15,Feiertage!$B$3=A15,Feiertage!$B$4=A15,Feiertage!$B$5=A15,Feiertage!$B$6=A15,Feiertage!$B$7=A15,Feiertage!$B$8=A15,Feiertage!$B$9=A15)</f>
        <v>0</v>
      </c>
      <c r="R15" s="42" t="str">
        <f>IF(AND(D15&gt;E15,D15&lt;20),4,IF(AND(D15&lt;E15,D15&lt;=6),6-D15,""))</f>
        <v/>
      </c>
      <c r="S15" s="42" t="str">
        <f t="shared" si="5"/>
        <v/>
      </c>
      <c r="T15" s="42" t="str">
        <f t="shared" si="6"/>
        <v/>
      </c>
      <c r="U15" s="42" t="str">
        <f t="shared" si="7"/>
        <v/>
      </c>
      <c r="V15" s="42" t="str">
        <f t="shared" si="8"/>
        <v/>
      </c>
      <c r="W15" s="42" t="str">
        <f t="shared" si="9"/>
        <v/>
      </c>
      <c r="X15" s="42" t="str">
        <f t="shared" si="10"/>
        <v/>
      </c>
      <c r="Y15" s="43" t="s">
        <v>49</v>
      </c>
    </row>
    <row r="16" spans="1:25" x14ac:dyDescent="0.2">
      <c r="A16" s="32">
        <v>42071</v>
      </c>
      <c r="B16" s="32" t="s">
        <v>44</v>
      </c>
      <c r="C16" s="74"/>
      <c r="D16" s="34"/>
      <c r="E16" s="34"/>
      <c r="F16" t="str">
        <f>IF(K16="X",Gesamt!$C$8,IF(J16="X",Gesamt!$C$9,IF(IF(E16&lt;D16,E16+(24-D16),E16-D16)&gt;0,IF(E16&lt;D16,E16+(24-D16),E16-D16),"")))</f>
        <v/>
      </c>
      <c r="G16" s="66" t="str">
        <f t="shared" si="0"/>
        <v/>
      </c>
      <c r="H16" s="66" t="str">
        <f t="shared" si="1"/>
        <v/>
      </c>
      <c r="I16" s="66" t="str">
        <f t="shared" si="2"/>
        <v/>
      </c>
      <c r="J16" s="66" t="str">
        <f t="shared" si="3"/>
        <v/>
      </c>
      <c r="K16" s="66" t="str">
        <f t="shared" si="4"/>
        <v/>
      </c>
      <c r="L16" s="44" t="str">
        <f>IF(OR(Q16=1,Q17=1,B16="Sonntag",B17="Sonntag"),"",SUM(R16:X16))</f>
        <v/>
      </c>
      <c r="M16" s="45" t="str">
        <f>IF(B17="Sonntag","",IF(AND(Q16=1,D16&gt;E16),SUM(U16:X16),""))</f>
        <v/>
      </c>
      <c r="N16" s="45" t="str">
        <f>IF(AND(Q16=1,Q18=1),"",IF(Q17=1,SUM(R16:T16),""))</f>
        <v/>
      </c>
      <c r="O16" s="45" t="str">
        <f>IF(Q18=1,"",IF(AND(B16="Sonntag",D16&gt;E16,Q16=0),SUM(U16:X16),""))</f>
        <v/>
      </c>
      <c r="P16" s="45" t="str">
        <f>IF(OR(Q16=1,Q18=1),"",IF(B17="Sonntag",SUM(R16:T16),""))</f>
        <v/>
      </c>
      <c r="Q16" s="45" t="b">
        <f>OR(Feiertage!$B$1=A16,Feiertage!$B$2=A16,Feiertage!$B$3=A16,Feiertage!$B$4=A16,Feiertage!$B$5=A16,Feiertage!$B$6=A16,Feiertage!$B$7=A16,Feiertage!$B$8=A16,Feiertage!$B$9=A16)</f>
        <v>0</v>
      </c>
      <c r="R16" s="45" t="str">
        <f>IF(AND(D16&gt;E16,D16&lt;20),4,"")</f>
        <v/>
      </c>
      <c r="S16" s="45" t="str">
        <f t="shared" si="5"/>
        <v/>
      </c>
      <c r="T16" s="45" t="str">
        <f t="shared" si="6"/>
        <v/>
      </c>
      <c r="U16" s="45" t="str">
        <f t="shared" si="7"/>
        <v/>
      </c>
      <c r="V16" s="45" t="str">
        <f t="shared" si="8"/>
        <v/>
      </c>
      <c r="W16" s="45" t="str">
        <f t="shared" si="9"/>
        <v/>
      </c>
      <c r="X16" s="45" t="str">
        <f>IF(AND(D16&lt;E16,E16&lt;6),E16-D16,"")</f>
        <v/>
      </c>
      <c r="Y16" s="46" t="s">
        <v>44</v>
      </c>
    </row>
    <row r="17" spans="1:25" s="54" customFormat="1" x14ac:dyDescent="0.2">
      <c r="A17" s="32"/>
      <c r="B17" s="32"/>
      <c r="C17" s="47"/>
      <c r="D17" s="102" t="s">
        <v>50</v>
      </c>
      <c r="E17" s="102"/>
      <c r="F17" s="48">
        <f>SUM(F10:F16)</f>
        <v>0</v>
      </c>
      <c r="G17" s="48">
        <f>SUM(G10:G16)</f>
        <v>0</v>
      </c>
      <c r="H17" s="48">
        <f>SUM(H10:H16)</f>
        <v>0</v>
      </c>
      <c r="I17" s="48">
        <f>SUM(I10:I16)</f>
        <v>0</v>
      </c>
      <c r="J17" s="49">
        <f>COUNTIF(J10:J16,"X")</f>
        <v>0</v>
      </c>
      <c r="K17" s="50">
        <f>COUNTIF(K10:K16,"X")</f>
        <v>0</v>
      </c>
      <c r="L17" s="72"/>
      <c r="M17" s="72"/>
      <c r="N17" s="70"/>
      <c r="O17" s="72"/>
      <c r="P17" s="70"/>
      <c r="Q17" s="73"/>
      <c r="R17" s="73"/>
      <c r="S17" s="73"/>
      <c r="T17" s="73"/>
      <c r="U17" s="73"/>
      <c r="V17" s="73"/>
      <c r="W17" s="73"/>
      <c r="X17" s="73"/>
    </row>
    <row r="18" spans="1:25" x14ac:dyDescent="0.2">
      <c r="A18" s="32">
        <v>42072</v>
      </c>
      <c r="B18" s="32" t="s">
        <v>51</v>
      </c>
      <c r="C18" s="33"/>
      <c r="D18" s="34"/>
      <c r="E18" s="34"/>
      <c r="F18" t="str">
        <f>IF(K18="X",Gesamt!$C$8,IF(J18="X",Gesamt!$C$9,IF(IF(E18&lt;D18,E18+(24-D18),E18-D18)&gt;0,IF(E18&lt;D18,E18+(24-D18),E18-D18),"")))</f>
        <v/>
      </c>
      <c r="G18" s="66" t="str">
        <f t="shared" ref="G18:G24" si="11">IF(SUM(L18:P18)=0,"",SUM(L18:P18))</f>
        <v/>
      </c>
      <c r="H18" s="66" t="str">
        <f t="shared" ref="H18:H24" si="12">IF(D18="","",IF(Q18=0,IF(B18="Sonntag",IF(D18&gt;E18,24-D18,E18-D18),IF(AND(B18="Samstag",Q19=0),IF(D18&gt;E18,E18,""),"")),IF(AND(B18="Samstag",Q19=0),IF(D18&gt;E18,E18,""),"")))</f>
        <v/>
      </c>
      <c r="I18" s="66" t="str">
        <f t="shared" ref="I18:I24" si="13">IF(D18="","",IF(AND(Q18=1,Q19=1),IF(D18&gt;E18,24-D18+E18,E18-D18),IF(Q18=1,IF(D18&gt;E18,24-D18,E18-D18),IF(AND(Q19=1,D18&gt;E18),E18,""))))</f>
        <v/>
      </c>
      <c r="J18" s="66" t="str">
        <f t="shared" ref="J18:J24" si="14">IF(C18="Urlaub","X","")</f>
        <v/>
      </c>
      <c r="K18" s="66" t="str">
        <f t="shared" ref="K18:K24" si="15">IF(C18="Krank","X","")</f>
        <v/>
      </c>
      <c r="L18" s="37">
        <f>IF(OR(Q18=1,Q19=1,B18="Sonntag",B19="Sonntag"),"",SUM(R18:W18))</f>
        <v>0</v>
      </c>
      <c r="M18" s="38" t="str">
        <f>IF(B18="Sonntag","",IF(AND(Q18=1,D18&gt;E18),SUM(U18:W18),""))</f>
        <v/>
      </c>
      <c r="N18" s="38" t="str">
        <f>IF(OR(AND(Q18=1,Q19=1),AND(Q19=1,B18="Sonntag")),"",IF(Q19=1,SUM(R18:T18),""))</f>
        <v/>
      </c>
      <c r="O18" s="38" t="str">
        <f>IF(Q19=1,"",IF(AND(B18="Sonntag",D18&gt;E18,Q18=0),SUM(U18:W18),""))</f>
        <v/>
      </c>
      <c r="P18" s="38" t="str">
        <f>IF(OR(Q18=1,Q19=1),"",IF(B19="Sonntag",SUM(R18:W18),""))</f>
        <v/>
      </c>
      <c r="Q18" s="38" t="b">
        <f>OR(Feiertage!$B$1=A18,Feiertage!$B$2=A18,Feiertage!$B$3=A18,Feiertage!$B$4=A18,Feiertage!$B$5=A18,Feiertage!$B$6=A18,Feiertage!$B$7=A18,Feiertage!$B$8=A18,Feiertage!$B$9=A18)</f>
        <v>0</v>
      </c>
      <c r="R18" s="38" t="str">
        <f>IF(AND(D18&gt;E18,D18&lt;20),4,"")</f>
        <v/>
      </c>
      <c r="S18" s="38" t="str">
        <f t="shared" ref="S18:S24" si="16">IF(AND(D18&gt;E18,D18&gt;=20),24-D18,"")</f>
        <v/>
      </c>
      <c r="T18" s="38" t="str">
        <f t="shared" ref="T18:T24" si="17">IF(AND(D18&lt;E18,E18&gt;=20),E18-20,"")</f>
        <v/>
      </c>
      <c r="U18" s="38" t="str">
        <f t="shared" ref="U18:U24" si="18">IF(AND(D18&gt;E18,E18&gt;=6),6,"")</f>
        <v/>
      </c>
      <c r="V18" s="38" t="str">
        <f t="shared" ref="V18:V24" si="19">IF(AND(D18&gt;E18,E18&lt;6),E18,"")</f>
        <v/>
      </c>
      <c r="W18" s="38" t="str">
        <f t="shared" ref="W18:W24" si="20">IF(AND(D18&lt;E18,E18&gt;=6,D18&lt;=6),6-D18,"")</f>
        <v/>
      </c>
      <c r="X18" s="38" t="str">
        <f t="shared" ref="X18:X23" si="21">IF(AND(D18&lt;E18,E18&lt;6),6-E18,"")</f>
        <v/>
      </c>
      <c r="Y18" s="39" t="s">
        <v>47</v>
      </c>
    </row>
    <row r="19" spans="1:25" x14ac:dyDescent="0.2">
      <c r="A19" s="32">
        <v>42073</v>
      </c>
      <c r="B19" s="32" t="s">
        <v>52</v>
      </c>
      <c r="C19" s="33"/>
      <c r="D19" s="34"/>
      <c r="E19" s="34"/>
      <c r="F19" t="str">
        <f>IF(K19="X",Gesamt!$C$8,IF(J19="X",Gesamt!$C$9,IF(IF(E19&lt;D19,E19+(24-D19),E19-D19)&gt;0,IF(E19&lt;D19,E19+(24-D19),E19-D19),"")))</f>
        <v/>
      </c>
      <c r="G19" s="66" t="str">
        <f t="shared" si="11"/>
        <v/>
      </c>
      <c r="H19" s="66" t="str">
        <f t="shared" si="12"/>
        <v/>
      </c>
      <c r="I19" s="66" t="str">
        <f t="shared" si="13"/>
        <v/>
      </c>
      <c r="J19" s="66" t="str">
        <f t="shared" si="14"/>
        <v/>
      </c>
      <c r="K19" s="66" t="str">
        <f t="shared" si="15"/>
        <v/>
      </c>
      <c r="L19" s="37">
        <f>IF(OR(Q19=1,Q20=1,B19="Sonntag",B20="Sonntag"),"",SUM(R19:W19))</f>
        <v>0</v>
      </c>
      <c r="M19" s="38" t="str">
        <f>IF(B19="Sonntag","",IF(AND(Q19=1,D19&gt;E19),SUM(U19:W19),""))</f>
        <v/>
      </c>
      <c r="N19" s="38" t="str">
        <f>IF(OR(AND(Q19=1,Q20=1),AND(Q20=1,B19="Sonntag")),"",IF(Q20=1,SUM(R19:T19),""))</f>
        <v/>
      </c>
      <c r="O19" s="38" t="str">
        <f>IF(Q20=1,"",IF(AND(B19="Sonntag",D19&gt;E19,Q19=0),SUM(U19:W19),""))</f>
        <v/>
      </c>
      <c r="P19" s="38" t="str">
        <f>IF(OR(Q19=1,Q20=1),"",IF(B20="Sonntag",SUM(R19:W19),""))</f>
        <v/>
      </c>
      <c r="Q19" s="38" t="b">
        <f>OR(Feiertage!$B$1=A19,Feiertage!$B$2=A19,Feiertage!$B$3=A19,Feiertage!$B$4=A19,Feiertage!$B$5=A19,Feiertage!$B$6=A19,Feiertage!$B$7=A19,Feiertage!$B$8=A19,Feiertage!$B$9=A19)</f>
        <v>0</v>
      </c>
      <c r="R19" s="38" t="str">
        <f>IF(AND(D19&gt;E19,D19&lt;20),4,"")</f>
        <v/>
      </c>
      <c r="S19" s="38" t="str">
        <f t="shared" si="16"/>
        <v/>
      </c>
      <c r="T19" s="38" t="str">
        <f t="shared" si="17"/>
        <v/>
      </c>
      <c r="U19" s="38" t="str">
        <f t="shared" si="18"/>
        <v/>
      </c>
      <c r="V19" s="38" t="str">
        <f t="shared" si="19"/>
        <v/>
      </c>
      <c r="W19" s="38" t="str">
        <f t="shared" si="20"/>
        <v/>
      </c>
      <c r="X19" s="38" t="str">
        <f t="shared" si="21"/>
        <v/>
      </c>
      <c r="Y19" s="39" t="s">
        <v>47</v>
      </c>
    </row>
    <row r="20" spans="1:25" x14ac:dyDescent="0.2">
      <c r="A20" s="32">
        <v>42074</v>
      </c>
      <c r="B20" s="32" t="s">
        <v>53</v>
      </c>
      <c r="C20" s="33"/>
      <c r="D20" s="34"/>
      <c r="E20" s="34"/>
      <c r="F20" t="str">
        <f>IF(K20="X",Gesamt!$C$8,IF(J20="X",Gesamt!$C$9,IF(IF(E20&lt;D20,E20+(24-D20),E20-D20)&gt;0,IF(E20&lt;D20,E20+(24-D20),E20-D20),"")))</f>
        <v/>
      </c>
      <c r="G20" s="66" t="str">
        <f t="shared" si="11"/>
        <v/>
      </c>
      <c r="H20" s="66" t="str">
        <f t="shared" si="12"/>
        <v/>
      </c>
      <c r="I20" s="66" t="str">
        <f t="shared" si="13"/>
        <v/>
      </c>
      <c r="J20" s="66" t="str">
        <f t="shared" si="14"/>
        <v/>
      </c>
      <c r="K20" s="66" t="str">
        <f t="shared" si="15"/>
        <v/>
      </c>
      <c r="L20" s="37">
        <f>IF(OR(Q20=1,Q21=1,B20="Sonntag",B21="Sonntag"),"",SUM(R20:W20))</f>
        <v>0</v>
      </c>
      <c r="M20" s="38" t="str">
        <f>IF(B20="Sonntag","",IF(AND(Q20=1,D20&gt;E20),SUM(U20:W20),""))</f>
        <v/>
      </c>
      <c r="N20" s="38" t="str">
        <f>IF(OR(AND(Q20=1,Q21=1),AND(Q21=1,B20="Sonntag")),"",IF(Q21=1,SUM(R20:T20),""))</f>
        <v/>
      </c>
      <c r="O20" s="38" t="str">
        <f>IF(Q21=1,"",IF(AND(B20="Sonntag",D20&gt;E20,Q20=0),SUM(U20:W20),""))</f>
        <v/>
      </c>
      <c r="P20" s="38" t="str">
        <f>IF(OR(Q20=1,Q21=1),"",IF(B21="Sonntag",SUM(R20:W20),""))</f>
        <v/>
      </c>
      <c r="Q20" s="38" t="b">
        <f>OR(Feiertage!$B$1=A20,Feiertage!$B$2=A20,Feiertage!$B$3=A20,Feiertage!$B$4=A20,Feiertage!$B$5=A20,Feiertage!$B$6=A20,Feiertage!$B$7=A20,Feiertage!$B$8=A20,Feiertage!$B$9=A20)</f>
        <v>0</v>
      </c>
      <c r="R20" s="38" t="str">
        <f>IF(AND(D20&gt;E20,D20&lt;20),4,"")</f>
        <v/>
      </c>
      <c r="S20" s="38" t="str">
        <f t="shared" si="16"/>
        <v/>
      </c>
      <c r="T20" s="38" t="str">
        <f t="shared" si="17"/>
        <v/>
      </c>
      <c r="U20" s="38" t="str">
        <f t="shared" si="18"/>
        <v/>
      </c>
      <c r="V20" s="38" t="str">
        <f t="shared" si="19"/>
        <v/>
      </c>
      <c r="W20" s="38" t="str">
        <f t="shared" si="20"/>
        <v/>
      </c>
      <c r="X20" s="38" t="str">
        <f t="shared" si="21"/>
        <v/>
      </c>
      <c r="Y20" s="39" t="s">
        <v>47</v>
      </c>
    </row>
    <row r="21" spans="1:25" x14ac:dyDescent="0.2">
      <c r="A21" s="32">
        <v>42075</v>
      </c>
      <c r="B21" s="32" t="s">
        <v>46</v>
      </c>
      <c r="C21" s="33"/>
      <c r="D21" s="34"/>
      <c r="E21" s="34"/>
      <c r="F21" t="str">
        <f>IF(K21="X",Gesamt!$C$8,IF(J21="X",Gesamt!$C$9,IF(IF(E21&lt;D21,E21+(24-D21),E21-D21)&gt;0,IF(E21&lt;D21,E21+(24-D21),E21-D21),"")))</f>
        <v/>
      </c>
      <c r="G21" s="66" t="str">
        <f t="shared" si="11"/>
        <v/>
      </c>
      <c r="H21" s="66" t="str">
        <f t="shared" si="12"/>
        <v/>
      </c>
      <c r="I21" s="66" t="str">
        <f t="shared" si="13"/>
        <v/>
      </c>
      <c r="J21" s="66" t="str">
        <f t="shared" si="14"/>
        <v/>
      </c>
      <c r="K21" s="66" t="str">
        <f t="shared" si="15"/>
        <v/>
      </c>
      <c r="L21" s="37">
        <f>IF(OR(Q21=1,Q22=1,B21="Sonntag",B22="Sonntag"),"",SUM(R21:W21))</f>
        <v>0</v>
      </c>
      <c r="M21" s="38" t="str">
        <f>IF(B21="Sonntag","",IF(AND(Q21=1,D21&gt;E21),SUM(U21:W21),""))</f>
        <v/>
      </c>
      <c r="N21" s="38" t="str">
        <f>IF(OR(AND(Q21=1,Q22=1),AND(Q22=1,B21="Sonntag")),"",IF(Q22=1,SUM(R21:T21),""))</f>
        <v/>
      </c>
      <c r="O21" s="38" t="str">
        <f>IF(Q22=1,"",IF(AND(B21="Sonntag",D21&gt;E21,Q21=0),SUM(U21:W21),""))</f>
        <v/>
      </c>
      <c r="P21" s="38" t="str">
        <f>IF(OR(Q21=1,Q22=1),"",IF(B22="Sonntag",SUM(R21:W21),""))</f>
        <v/>
      </c>
      <c r="Q21" s="38" t="b">
        <f>OR(Feiertage!$B$1=A21,Feiertage!$B$2=A21,Feiertage!$B$3=A21,Feiertage!$B$4=A21,Feiertage!$B$5=A21,Feiertage!$B$6=A21,Feiertage!$B$7=A21,Feiertage!$B$8=A21,Feiertage!$B$9=A21)</f>
        <v>0</v>
      </c>
      <c r="R21" s="38" t="str">
        <f>IF(AND(D21&gt;E21,D21&lt;20),4,"")</f>
        <v/>
      </c>
      <c r="S21" s="38" t="str">
        <f t="shared" si="16"/>
        <v/>
      </c>
      <c r="T21" s="38" t="str">
        <f t="shared" si="17"/>
        <v/>
      </c>
      <c r="U21" s="38" t="str">
        <f t="shared" si="18"/>
        <v/>
      </c>
      <c r="V21" s="38" t="str">
        <f t="shared" si="19"/>
        <v/>
      </c>
      <c r="W21" s="38" t="str">
        <f t="shared" si="20"/>
        <v/>
      </c>
      <c r="X21" s="38" t="str">
        <f t="shared" si="21"/>
        <v/>
      </c>
      <c r="Y21" s="39" t="s">
        <v>47</v>
      </c>
    </row>
    <row r="22" spans="1:25" x14ac:dyDescent="0.2">
      <c r="A22" s="32">
        <v>42076</v>
      </c>
      <c r="B22" s="32" t="s">
        <v>48</v>
      </c>
      <c r="C22" s="33"/>
      <c r="D22" s="34"/>
      <c r="E22" s="34"/>
      <c r="F22" t="str">
        <f>IF(K22="X",Gesamt!$C$8,IF(J22="X",Gesamt!$C$9,IF(IF(E22&lt;D22,E22+(24-D22),E22-D22)&gt;0,IF(E22&lt;D22,E22+(24-D22),E22-D22),"")))</f>
        <v/>
      </c>
      <c r="G22" s="66" t="str">
        <f t="shared" si="11"/>
        <v/>
      </c>
      <c r="H22" s="66" t="str">
        <f t="shared" si="12"/>
        <v/>
      </c>
      <c r="I22" s="66" t="str">
        <f t="shared" si="13"/>
        <v/>
      </c>
      <c r="J22" s="66" t="str">
        <f t="shared" si="14"/>
        <v/>
      </c>
      <c r="K22" s="66" t="str">
        <f t="shared" si="15"/>
        <v/>
      </c>
      <c r="L22" s="37">
        <f>IF(OR(Q22=1,Q23=1,B22="Sonntag",B23="Sonntag"),"",SUM(R22:W22))</f>
        <v>0</v>
      </c>
      <c r="M22" s="38" t="str">
        <f>IF(B22="Sonntag","",IF(AND(Q22=1,D22&gt;E22),SUM(U22:W22),""))</f>
        <v/>
      </c>
      <c r="N22" s="38" t="str">
        <f>IF(OR(AND(Q22=1,Q23=1),AND(Q23=1,B22="Sonntag")),"",IF(Q23=1,SUM(R22:T22),""))</f>
        <v/>
      </c>
      <c r="O22" s="38" t="str">
        <f>IF(Q23=1,"",IF(AND(B22="Sonntag",D22&gt;E22,Q22=0),SUM(U22:W22),""))</f>
        <v/>
      </c>
      <c r="P22" s="38" t="str">
        <f>IF(OR(Q22=1,Q23=1),"",IF(B23="Sonntag",SUM(R22:W22),""))</f>
        <v/>
      </c>
      <c r="Q22" s="38" t="b">
        <f>OR(Feiertage!$B$1=A22,Feiertage!$B$2=A22,Feiertage!$B$3=A22,Feiertage!$B$4=A22,Feiertage!$B$5=A22,Feiertage!$B$6=A22,Feiertage!$B$7=A22,Feiertage!$B$8=A22,Feiertage!$B$9=A22)</f>
        <v>0</v>
      </c>
      <c r="R22" s="38" t="str">
        <f>IF(AND(D22&gt;E22,D22&lt;20),4,"")</f>
        <v/>
      </c>
      <c r="S22" s="38" t="str">
        <f t="shared" si="16"/>
        <v/>
      </c>
      <c r="T22" s="38" t="str">
        <f t="shared" si="17"/>
        <v/>
      </c>
      <c r="U22" s="38" t="str">
        <f t="shared" si="18"/>
        <v/>
      </c>
      <c r="V22" s="38" t="str">
        <f t="shared" si="19"/>
        <v/>
      </c>
      <c r="W22" s="38" t="str">
        <f t="shared" si="20"/>
        <v/>
      </c>
      <c r="X22" s="38" t="str">
        <f t="shared" si="21"/>
        <v/>
      </c>
      <c r="Y22" s="39" t="s">
        <v>47</v>
      </c>
    </row>
    <row r="23" spans="1:25" x14ac:dyDescent="0.2">
      <c r="A23" s="32">
        <v>42077</v>
      </c>
      <c r="B23" s="32" t="s">
        <v>49</v>
      </c>
      <c r="C23" s="33"/>
      <c r="D23" s="34"/>
      <c r="E23" s="34"/>
      <c r="F23" t="str">
        <f>IF(K23="X",Gesamt!$C$8,IF(J23="X",Gesamt!$C$9,IF(IF(E23&lt;D23,E23+(24-D23),E23-D23)&gt;0,IF(E23&lt;D23,E23+(24-D23),E23-D23),"")))</f>
        <v/>
      </c>
      <c r="G23" s="66" t="str">
        <f t="shared" si="11"/>
        <v/>
      </c>
      <c r="H23" s="66" t="str">
        <f t="shared" si="12"/>
        <v/>
      </c>
      <c r="I23" s="66" t="str">
        <f t="shared" si="13"/>
        <v/>
      </c>
      <c r="J23" s="66" t="str">
        <f t="shared" si="14"/>
        <v/>
      </c>
      <c r="K23" s="66" t="str">
        <f t="shared" si="15"/>
        <v/>
      </c>
      <c r="L23" s="41" t="str">
        <f>IF(OR(Q23=1,Q24=1,B23="Sonntag",B24="Sonntag"),"",SUM(R23:X23))</f>
        <v/>
      </c>
      <c r="M23" s="42" t="str">
        <f>IF(B23="Sonntag","",IF(AND(Q23=1,D23&gt;E23),SUM(U23:X23),""))</f>
        <v/>
      </c>
      <c r="N23" s="42" t="str">
        <f>IF(AND(Q23=1,Q24=1),"",IF(Q24=1,SUM(R23:T23),""))</f>
        <v/>
      </c>
      <c r="O23" s="42" t="str">
        <f>IF(Q24=1,"",IF(AND(B23="Sonntag",D23&gt;E23,Q23=0),SUM(U23:X23),""))</f>
        <v/>
      </c>
      <c r="P23" s="42">
        <f>IF(OR(Q23=1,Q24=1),"",IF(B24="Sonntag",SUM(R23:T23),""))</f>
        <v>0</v>
      </c>
      <c r="Q23" s="42" t="b">
        <f>OR(Feiertage!$B$1=A23,Feiertage!$B$2=A23,Feiertage!$B$3=A23,Feiertage!$B$4=A23,Feiertage!$B$5=A23,Feiertage!$B$6=A23,Feiertage!$B$7=A23,Feiertage!$B$8=A23,Feiertage!$B$9=A23)</f>
        <v>0</v>
      </c>
      <c r="R23" s="42" t="str">
        <f>IF(AND(D23&gt;E23,D23&lt;20),4,IF(AND(D23&lt;E23,D23&lt;=6),6-D23,""))</f>
        <v/>
      </c>
      <c r="S23" s="42" t="str">
        <f t="shared" si="16"/>
        <v/>
      </c>
      <c r="T23" s="42" t="str">
        <f t="shared" si="17"/>
        <v/>
      </c>
      <c r="U23" s="42" t="str">
        <f t="shared" si="18"/>
        <v/>
      </c>
      <c r="V23" s="42" t="str">
        <f t="shared" si="19"/>
        <v/>
      </c>
      <c r="W23" s="42" t="str">
        <f t="shared" si="20"/>
        <v/>
      </c>
      <c r="X23" s="42" t="str">
        <f t="shared" si="21"/>
        <v/>
      </c>
      <c r="Y23" s="43" t="s">
        <v>49</v>
      </c>
    </row>
    <row r="24" spans="1:25" x14ac:dyDescent="0.2">
      <c r="A24" s="32">
        <v>42078</v>
      </c>
      <c r="B24" s="32" t="s">
        <v>44</v>
      </c>
      <c r="C24" s="33"/>
      <c r="D24" s="34"/>
      <c r="E24" s="34"/>
      <c r="F24" t="str">
        <f>IF(K24="X",Gesamt!$C$8,IF(J24="X",Gesamt!$C$9,IF(IF(E24&lt;D24,E24+(24-D24),E24-D24)&gt;0,IF(E24&lt;D24,E24+(24-D24),E24-D24),"")))</f>
        <v/>
      </c>
      <c r="G24" s="66" t="str">
        <f t="shared" si="11"/>
        <v/>
      </c>
      <c r="H24" s="66" t="str">
        <f t="shared" si="12"/>
        <v/>
      </c>
      <c r="I24" s="66" t="str">
        <f t="shared" si="13"/>
        <v/>
      </c>
      <c r="J24" s="66" t="str">
        <f t="shared" si="14"/>
        <v/>
      </c>
      <c r="K24" s="66" t="str">
        <f t="shared" si="15"/>
        <v/>
      </c>
      <c r="L24" s="44" t="str">
        <f>IF(OR(Q24=1,Q25=1,B24="Sonntag",B25="Sonntag"),"",SUM(R24:X24))</f>
        <v/>
      </c>
      <c r="M24" s="45" t="str">
        <f>IF(B25="Sonntag","",IF(AND(Q24=1,D24&gt;E24),SUM(U24:X24),""))</f>
        <v/>
      </c>
      <c r="N24" s="45" t="str">
        <f>IF(AND(Q24=1,Q26=1),"",IF(Q25=1,SUM(R24:T24),""))</f>
        <v/>
      </c>
      <c r="O24" s="45" t="str">
        <f>IF(Q26=1,"",IF(AND(B24="Sonntag",D24&gt;E24,Q24=0),SUM(U24:X24),""))</f>
        <v/>
      </c>
      <c r="P24" s="45" t="str">
        <f>IF(OR(Q24=1,Q26=1),"",IF(B25="Sonntag",SUM(R24:T24),""))</f>
        <v/>
      </c>
      <c r="Q24" s="45" t="b">
        <f>OR(Feiertage!$B$1=A24,Feiertage!$B$2=A24,Feiertage!$B$3=A24,Feiertage!$B$4=A24,Feiertage!$B$5=A24,Feiertage!$B$6=A24,Feiertage!$B$7=A24,Feiertage!$B$8=A24,Feiertage!$B$9=A24)</f>
        <v>0</v>
      </c>
      <c r="R24" s="45" t="str">
        <f>IF(AND(D24&gt;E24,D24&lt;20),4,"")</f>
        <v/>
      </c>
      <c r="S24" s="45" t="str">
        <f t="shared" si="16"/>
        <v/>
      </c>
      <c r="T24" s="45" t="str">
        <f t="shared" si="17"/>
        <v/>
      </c>
      <c r="U24" s="45" t="str">
        <f t="shared" si="18"/>
        <v/>
      </c>
      <c r="V24" s="45" t="str">
        <f t="shared" si="19"/>
        <v/>
      </c>
      <c r="W24" s="45" t="str">
        <f t="shared" si="20"/>
        <v/>
      </c>
      <c r="X24" s="45" t="str">
        <f>IF(AND(D24&lt;E24,E24&lt;6),E24-D24,"")</f>
        <v/>
      </c>
      <c r="Y24" s="46" t="s">
        <v>44</v>
      </c>
    </row>
    <row r="25" spans="1:25" s="54" customFormat="1" x14ac:dyDescent="0.2">
      <c r="A25" s="32"/>
      <c r="B25" s="32"/>
      <c r="C25" s="47"/>
      <c r="D25" s="102" t="s">
        <v>50</v>
      </c>
      <c r="E25" s="102"/>
      <c r="F25" s="48">
        <f>SUM(F18:F24)</f>
        <v>0</v>
      </c>
      <c r="G25" s="48">
        <f>SUM(G18:G24)</f>
        <v>0</v>
      </c>
      <c r="H25" s="48">
        <f>SUM(H18:H24)</f>
        <v>0</v>
      </c>
      <c r="I25" s="48">
        <f>SUM(I18:I24)</f>
        <v>0</v>
      </c>
      <c r="J25" s="49">
        <f>COUNTIF(J18:J24,"X")</f>
        <v>0</v>
      </c>
      <c r="K25" s="50">
        <f>COUNTIF(K18:K24,"X")</f>
        <v>0</v>
      </c>
      <c r="L25" s="72"/>
      <c r="M25" s="72"/>
      <c r="N25" s="70"/>
      <c r="O25" s="72"/>
      <c r="P25" s="70"/>
      <c r="Q25" s="73"/>
      <c r="R25" s="73"/>
      <c r="S25" s="73"/>
      <c r="T25" s="73"/>
      <c r="U25" s="73"/>
      <c r="V25" s="73"/>
      <c r="W25" s="73"/>
      <c r="X25" s="73"/>
    </row>
    <row r="26" spans="1:25" x14ac:dyDescent="0.2">
      <c r="A26" s="32">
        <v>42079</v>
      </c>
      <c r="B26" s="32" t="s">
        <v>51</v>
      </c>
      <c r="C26" s="33"/>
      <c r="D26" s="34"/>
      <c r="E26" s="34"/>
      <c r="F26" t="str">
        <f>IF(K26="X",Gesamt!$C$8,IF(J26="X",Gesamt!$C$9,IF(IF(E26&lt;D26,E26+(24-D26),E26-D26)&gt;0,IF(E26&lt;D26,E26+(24-D26),E26-D26),"")))</f>
        <v/>
      </c>
      <c r="G26" s="66" t="str">
        <f t="shared" ref="G26:G32" si="22">IF(SUM(L26:P26)=0,"",SUM(L26:P26))</f>
        <v/>
      </c>
      <c r="H26" s="66" t="str">
        <f t="shared" ref="H26:H32" si="23">IF(D26="","",IF(Q26=0,IF(B26="Sonntag",IF(D26&gt;E26,24-D26,E26-D26),IF(AND(B26="Samstag",Q27=0),IF(D26&gt;E26,E26,""),"")),IF(AND(B26="Samstag",Q27=0),IF(D26&gt;E26,E26,""),"")))</f>
        <v/>
      </c>
      <c r="I26" s="66" t="str">
        <f t="shared" ref="I26:I32" si="24">IF(D26="","",IF(AND(Q26=1,Q27=1),IF(D26&gt;E26,24-D26+E26,E26-D26),IF(Q26=1,IF(D26&gt;E26,24-D26,E26-D26),IF(AND(Q27=1,D26&gt;E26),E26,""))))</f>
        <v/>
      </c>
      <c r="J26" s="66" t="str">
        <f t="shared" ref="J26:J32" si="25">IF(C26="Urlaub","X","")</f>
        <v/>
      </c>
      <c r="K26" s="66" t="str">
        <f t="shared" ref="K26:K32" si="26">IF(C26="Krank","X","")</f>
        <v/>
      </c>
      <c r="L26" s="37">
        <f>IF(OR(Q26=1,Q27=1,B26="Sonntag",B27="Sonntag"),"",SUM(R26:W26))</f>
        <v>0</v>
      </c>
      <c r="M26" s="38" t="str">
        <f>IF(B26="Sonntag","",IF(AND(Q26=1,D26&gt;E26),SUM(U26:W26),""))</f>
        <v/>
      </c>
      <c r="N26" s="38" t="str">
        <f>IF(OR(AND(Q26=1,Q27=1),AND(Q27=1,B26="Sonntag")),"",IF(Q27=1,SUM(R26:T26),""))</f>
        <v/>
      </c>
      <c r="O26" s="38" t="str">
        <f>IF(Q27=1,"",IF(AND(B26="Sonntag",D26&gt;E26,Q26=0),SUM(U26:W26),""))</f>
        <v/>
      </c>
      <c r="P26" s="38" t="str">
        <f>IF(OR(Q26=1,Q27=1),"",IF(B27="Sonntag",SUM(R26:W26),""))</f>
        <v/>
      </c>
      <c r="Q26" s="38" t="b">
        <f>OR(Feiertage!$B$1=A26,Feiertage!$B$2=A26,Feiertage!$B$3=A26,Feiertage!$B$4=A26,Feiertage!$B$5=A26,Feiertage!$B$6=A26,Feiertage!$B$7=A26,Feiertage!$B$8=A26,Feiertage!$B$9=A26)</f>
        <v>0</v>
      </c>
      <c r="R26" s="38" t="str">
        <f>IF(AND(D26&gt;E26,D26&lt;20),4,"")</f>
        <v/>
      </c>
      <c r="S26" s="38" t="str">
        <f t="shared" ref="S26:S32" si="27">IF(AND(D26&gt;E26,D26&gt;=20),24-D26,"")</f>
        <v/>
      </c>
      <c r="T26" s="38" t="str">
        <f t="shared" ref="T26:T32" si="28">IF(AND(D26&lt;E26,E26&gt;=20),E26-20,"")</f>
        <v/>
      </c>
      <c r="U26" s="38" t="str">
        <f t="shared" ref="U26:U32" si="29">IF(AND(D26&gt;E26,E26&gt;=6),6,"")</f>
        <v/>
      </c>
      <c r="V26" s="38" t="str">
        <f t="shared" ref="V26:V32" si="30">IF(AND(D26&gt;E26,E26&lt;6),E26,"")</f>
        <v/>
      </c>
      <c r="W26" s="38" t="str">
        <f t="shared" ref="W26:W32" si="31">IF(AND(D26&lt;E26,E26&gt;=6,D26&lt;=6),6-D26,"")</f>
        <v/>
      </c>
      <c r="X26" s="38" t="str">
        <f t="shared" ref="X26:X31" si="32">IF(AND(D26&lt;E26,E26&lt;6),6-E26,"")</f>
        <v/>
      </c>
      <c r="Y26" s="39" t="s">
        <v>47</v>
      </c>
    </row>
    <row r="27" spans="1:25" x14ac:dyDescent="0.2">
      <c r="A27" s="32">
        <v>42080</v>
      </c>
      <c r="B27" s="32" t="s">
        <v>52</v>
      </c>
      <c r="C27" s="33"/>
      <c r="D27" s="34"/>
      <c r="E27" s="34"/>
      <c r="F27" t="str">
        <f>IF(K27="X",Gesamt!$C$8,IF(J27="X",Gesamt!$C$9,IF(IF(E27&lt;D27,E27+(24-D27),E27-D27)&gt;0,IF(E27&lt;D27,E27+(24-D27),E27-D27),"")))</f>
        <v/>
      </c>
      <c r="G27" s="66" t="str">
        <f t="shared" si="22"/>
        <v/>
      </c>
      <c r="H27" s="66" t="str">
        <f t="shared" si="23"/>
        <v/>
      </c>
      <c r="I27" s="66" t="str">
        <f t="shared" si="24"/>
        <v/>
      </c>
      <c r="J27" s="66" t="str">
        <f t="shared" si="25"/>
        <v/>
      </c>
      <c r="K27" s="66" t="str">
        <f t="shared" si="26"/>
        <v/>
      </c>
      <c r="L27" s="37">
        <f>IF(OR(Q27=1,Q28=1,B27="Sonntag",B28="Sonntag"),"",SUM(R27:W27))</f>
        <v>0</v>
      </c>
      <c r="M27" s="38" t="str">
        <f>IF(B27="Sonntag","",IF(AND(Q27=1,D27&gt;E27),SUM(U27:W27),""))</f>
        <v/>
      </c>
      <c r="N27" s="38" t="str">
        <f>IF(OR(AND(Q27=1,Q28=1),AND(Q28=1,B27="Sonntag")),"",IF(Q28=1,SUM(R27:T27),""))</f>
        <v/>
      </c>
      <c r="O27" s="38" t="str">
        <f>IF(Q28=1,"",IF(AND(B27="Sonntag",D27&gt;E27,Q27=0),SUM(U27:W27),""))</f>
        <v/>
      </c>
      <c r="P27" s="38" t="str">
        <f>IF(OR(Q27=1,Q28=1),"",IF(B28="Sonntag",SUM(R27:W27),""))</f>
        <v/>
      </c>
      <c r="Q27" s="38" t="b">
        <f>OR(Feiertage!$B$1=A27,Feiertage!$B$2=A27,Feiertage!$B$3=A27,Feiertage!$B$4=A27,Feiertage!$B$5=A27,Feiertage!$B$6=A27,Feiertage!$B$7=A27,Feiertage!$B$8=A27,Feiertage!$B$9=A27)</f>
        <v>0</v>
      </c>
      <c r="R27" s="38" t="str">
        <f>IF(AND(D27&gt;E27,D27&lt;20),4,"")</f>
        <v/>
      </c>
      <c r="S27" s="38" t="str">
        <f t="shared" si="27"/>
        <v/>
      </c>
      <c r="T27" s="38" t="str">
        <f t="shared" si="28"/>
        <v/>
      </c>
      <c r="U27" s="38" t="str">
        <f t="shared" si="29"/>
        <v/>
      </c>
      <c r="V27" s="38" t="str">
        <f t="shared" si="30"/>
        <v/>
      </c>
      <c r="W27" s="38" t="str">
        <f t="shared" si="31"/>
        <v/>
      </c>
      <c r="X27" s="38" t="str">
        <f t="shared" si="32"/>
        <v/>
      </c>
      <c r="Y27" s="39" t="s">
        <v>47</v>
      </c>
    </row>
    <row r="28" spans="1:25" x14ac:dyDescent="0.2">
      <c r="A28" s="32">
        <v>42081</v>
      </c>
      <c r="B28" s="32" t="s">
        <v>53</v>
      </c>
      <c r="C28" s="33"/>
      <c r="D28" s="34"/>
      <c r="E28" s="34"/>
      <c r="F28" t="str">
        <f>IF(K28="X",Gesamt!$C$8,IF(J28="X",Gesamt!$C$9,IF(IF(E28&lt;D28,E28+(24-D28),E28-D28)&gt;0,IF(E28&lt;D28,E28+(24-D28),E28-D28),"")))</f>
        <v/>
      </c>
      <c r="G28" s="66" t="str">
        <f t="shared" si="22"/>
        <v/>
      </c>
      <c r="H28" s="66" t="str">
        <f t="shared" si="23"/>
        <v/>
      </c>
      <c r="I28" s="66" t="str">
        <f t="shared" si="24"/>
        <v/>
      </c>
      <c r="J28" s="66" t="str">
        <f t="shared" si="25"/>
        <v/>
      </c>
      <c r="K28" s="66" t="str">
        <f t="shared" si="26"/>
        <v/>
      </c>
      <c r="L28" s="37">
        <f>IF(OR(Q28=1,Q29=1,B28="Sonntag",B29="Sonntag"),"",SUM(R28:W28))</f>
        <v>0</v>
      </c>
      <c r="M28" s="38" t="str">
        <f>IF(B28="Sonntag","",IF(AND(Q28=1,D28&gt;E28),SUM(U28:W28),""))</f>
        <v/>
      </c>
      <c r="N28" s="38" t="str">
        <f>IF(OR(AND(Q28=1,Q29=1),AND(Q29=1,B28="Sonntag")),"",IF(Q29=1,SUM(R28:T28),""))</f>
        <v/>
      </c>
      <c r="O28" s="38" t="str">
        <f>IF(Q29=1,"",IF(AND(B28="Sonntag",D28&gt;E28,Q28=0),SUM(U28:W28),""))</f>
        <v/>
      </c>
      <c r="P28" s="38" t="str">
        <f>IF(OR(Q28=1,Q29=1),"",IF(B29="Sonntag",SUM(R28:W28),""))</f>
        <v/>
      </c>
      <c r="Q28" s="38" t="b">
        <f>OR(Feiertage!$B$1=A28,Feiertage!$B$2=A28,Feiertage!$B$3=A28,Feiertage!$B$4=A28,Feiertage!$B$5=A28,Feiertage!$B$6=A28,Feiertage!$B$7=A28,Feiertage!$B$8=A28,Feiertage!$B$9=A28)</f>
        <v>0</v>
      </c>
      <c r="R28" s="38" t="str">
        <f>IF(AND(D28&gt;E28,D28&lt;20),4,"")</f>
        <v/>
      </c>
      <c r="S28" s="38" t="str">
        <f t="shared" si="27"/>
        <v/>
      </c>
      <c r="T28" s="38" t="str">
        <f t="shared" si="28"/>
        <v/>
      </c>
      <c r="U28" s="38" t="str">
        <f t="shared" si="29"/>
        <v/>
      </c>
      <c r="V28" s="38" t="str">
        <f t="shared" si="30"/>
        <v/>
      </c>
      <c r="W28" s="38" t="str">
        <f t="shared" si="31"/>
        <v/>
      </c>
      <c r="X28" s="38" t="str">
        <f t="shared" si="32"/>
        <v/>
      </c>
      <c r="Y28" s="39" t="s">
        <v>47</v>
      </c>
    </row>
    <row r="29" spans="1:25" x14ac:dyDescent="0.2">
      <c r="A29" s="32">
        <v>42082</v>
      </c>
      <c r="B29" s="32" t="s">
        <v>46</v>
      </c>
      <c r="C29" s="33"/>
      <c r="D29" s="34"/>
      <c r="E29" s="34"/>
      <c r="F29" t="str">
        <f>IF(K29="X",Gesamt!$C$8,IF(J29="X",Gesamt!$C$9,IF(IF(E29&lt;D29,E29+(24-D29),E29-D29)&gt;0,IF(E29&lt;D29,E29+(24-D29),E29-D29),"")))</f>
        <v/>
      </c>
      <c r="G29" s="66" t="str">
        <f t="shared" si="22"/>
        <v/>
      </c>
      <c r="H29" s="66" t="str">
        <f t="shared" si="23"/>
        <v/>
      </c>
      <c r="I29" s="66" t="str">
        <f t="shared" si="24"/>
        <v/>
      </c>
      <c r="J29" s="66" t="str">
        <f t="shared" si="25"/>
        <v/>
      </c>
      <c r="K29" s="66" t="str">
        <f t="shared" si="26"/>
        <v/>
      </c>
      <c r="L29" s="37">
        <f>IF(OR(Q29=1,Q30=1,B29="Sonntag",B30="Sonntag"),"",SUM(R29:W29))</f>
        <v>0</v>
      </c>
      <c r="M29" s="38" t="str">
        <f>IF(B29="Sonntag","",IF(AND(Q29=1,D29&gt;E29),SUM(U29:W29),""))</f>
        <v/>
      </c>
      <c r="N29" s="38" t="str">
        <f>IF(OR(AND(Q29=1,Q30=1),AND(Q30=1,B29="Sonntag")),"",IF(Q30=1,SUM(R29:T29),""))</f>
        <v/>
      </c>
      <c r="O29" s="38" t="str">
        <f>IF(Q30=1,"",IF(AND(B29="Sonntag",D29&gt;E29,Q29=0),SUM(U29:W29),""))</f>
        <v/>
      </c>
      <c r="P29" s="38" t="str">
        <f>IF(OR(Q29=1,Q30=1),"",IF(B30="Sonntag",SUM(R29:W29),""))</f>
        <v/>
      </c>
      <c r="Q29" s="38" t="b">
        <f>OR(Feiertage!$B$1=A29,Feiertage!$B$2=A29,Feiertage!$B$3=A29,Feiertage!$B$4=A29,Feiertage!$B$5=A29,Feiertage!$B$6=A29,Feiertage!$B$7=A29,Feiertage!$B$8=A29,Feiertage!$B$9=A29)</f>
        <v>0</v>
      </c>
      <c r="R29" s="38" t="str">
        <f>IF(AND(D29&gt;E29,D29&lt;20),4,"")</f>
        <v/>
      </c>
      <c r="S29" s="38" t="str">
        <f t="shared" si="27"/>
        <v/>
      </c>
      <c r="T29" s="38" t="str">
        <f t="shared" si="28"/>
        <v/>
      </c>
      <c r="U29" s="38" t="str">
        <f t="shared" si="29"/>
        <v/>
      </c>
      <c r="V29" s="38" t="str">
        <f t="shared" si="30"/>
        <v/>
      </c>
      <c r="W29" s="38" t="str">
        <f t="shared" si="31"/>
        <v/>
      </c>
      <c r="X29" s="38" t="str">
        <f t="shared" si="32"/>
        <v/>
      </c>
      <c r="Y29" s="39" t="s">
        <v>47</v>
      </c>
    </row>
    <row r="30" spans="1:25" x14ac:dyDescent="0.2">
      <c r="A30" s="32">
        <v>42083</v>
      </c>
      <c r="B30" s="32" t="s">
        <v>48</v>
      </c>
      <c r="C30" s="33"/>
      <c r="D30" s="34"/>
      <c r="E30" s="34"/>
      <c r="F30" t="str">
        <f>IF(K30="X",Gesamt!$C$8,IF(J30="X",Gesamt!$C$9,IF(IF(E30&lt;D30,E30+(24-D30),E30-D30)&gt;0,IF(E30&lt;D30,E30+(24-D30),E30-D30),"")))</f>
        <v/>
      </c>
      <c r="G30" s="66" t="str">
        <f t="shared" si="22"/>
        <v/>
      </c>
      <c r="H30" s="66" t="str">
        <f t="shared" si="23"/>
        <v/>
      </c>
      <c r="I30" s="66" t="str">
        <f t="shared" si="24"/>
        <v/>
      </c>
      <c r="J30" s="66" t="str">
        <f t="shared" si="25"/>
        <v/>
      </c>
      <c r="K30" s="66" t="str">
        <f t="shared" si="26"/>
        <v/>
      </c>
      <c r="L30" s="37">
        <f>IF(OR(Q30=1,Q31=1,B30="Sonntag",B31="Sonntag"),"",SUM(R30:W30))</f>
        <v>0</v>
      </c>
      <c r="M30" s="38" t="str">
        <f>IF(B30="Sonntag","",IF(AND(Q30=1,D30&gt;E30),SUM(U30:W30),""))</f>
        <v/>
      </c>
      <c r="N30" s="38" t="str">
        <f>IF(OR(AND(Q30=1,Q31=1),AND(Q31=1,B30="Sonntag")),"",IF(Q31=1,SUM(R30:T30),""))</f>
        <v/>
      </c>
      <c r="O30" s="38" t="str">
        <f>IF(Q31=1,"",IF(AND(B30="Sonntag",D30&gt;E30,Q30=0),SUM(U30:W30),""))</f>
        <v/>
      </c>
      <c r="P30" s="38" t="str">
        <f>IF(OR(Q30=1,Q31=1),"",IF(B31="Sonntag",SUM(R30:W30),""))</f>
        <v/>
      </c>
      <c r="Q30" s="38" t="b">
        <f>OR(Feiertage!$B$1=A30,Feiertage!$B$2=A30,Feiertage!$B$3=A30,Feiertage!$B$4=A30,Feiertage!$B$5=A30,Feiertage!$B$6=A30,Feiertage!$B$7=A30,Feiertage!$B$8=A30,Feiertage!$B$9=A30)</f>
        <v>0</v>
      </c>
      <c r="R30" s="38" t="str">
        <f>IF(AND(D30&gt;E30,D30&lt;20),4,"")</f>
        <v/>
      </c>
      <c r="S30" s="38" t="str">
        <f t="shared" si="27"/>
        <v/>
      </c>
      <c r="T30" s="38" t="str">
        <f t="shared" si="28"/>
        <v/>
      </c>
      <c r="U30" s="38" t="str">
        <f t="shared" si="29"/>
        <v/>
      </c>
      <c r="V30" s="38" t="str">
        <f t="shared" si="30"/>
        <v/>
      </c>
      <c r="W30" s="38" t="str">
        <f t="shared" si="31"/>
        <v/>
      </c>
      <c r="X30" s="38" t="str">
        <f t="shared" si="32"/>
        <v/>
      </c>
      <c r="Y30" s="39" t="s">
        <v>47</v>
      </c>
    </row>
    <row r="31" spans="1:25" x14ac:dyDescent="0.2">
      <c r="A31" s="32">
        <v>42084</v>
      </c>
      <c r="B31" s="32" t="s">
        <v>49</v>
      </c>
      <c r="C31" s="33"/>
      <c r="D31" s="34"/>
      <c r="E31" s="34"/>
      <c r="F31" t="str">
        <f>IF(K31="X",Gesamt!$C$8,IF(J31="X",Gesamt!$C$9,IF(IF(E31&lt;D31,E31+(24-D31),E31-D31)&gt;0,IF(E31&lt;D31,E31+(24-D31),E31-D31),"")))</f>
        <v/>
      </c>
      <c r="G31" s="66" t="str">
        <f t="shared" si="22"/>
        <v/>
      </c>
      <c r="H31" s="66" t="str">
        <f t="shared" si="23"/>
        <v/>
      </c>
      <c r="I31" s="66" t="str">
        <f t="shared" si="24"/>
        <v/>
      </c>
      <c r="J31" s="66" t="str">
        <f t="shared" si="25"/>
        <v/>
      </c>
      <c r="K31" s="66" t="str">
        <f t="shared" si="26"/>
        <v/>
      </c>
      <c r="L31" s="41" t="str">
        <f>IF(OR(Q31=1,Q32=1,B31="Sonntag",B32="Sonntag"),"",SUM(R31:X31))</f>
        <v/>
      </c>
      <c r="M31" s="42" t="str">
        <f>IF(B31="Sonntag","",IF(AND(Q31=1,D31&gt;E31),SUM(U31:X31),""))</f>
        <v/>
      </c>
      <c r="N31" s="42" t="str">
        <f>IF(AND(Q31=1,Q32=1),"",IF(Q32=1,SUM(R31:T31),""))</f>
        <v/>
      </c>
      <c r="O31" s="42" t="str">
        <f>IF(Q32=1,"",IF(AND(B31="Sonntag",D31&gt;E31,Q31=0),SUM(U31:X31),""))</f>
        <v/>
      </c>
      <c r="P31" s="42">
        <f>IF(OR(Q31=1,Q32=1),"",IF(B32="Sonntag",SUM(R31:T31),""))</f>
        <v>0</v>
      </c>
      <c r="Q31" s="42" t="b">
        <f>OR(Feiertage!$B$1=A31,Feiertage!$B$2=A31,Feiertage!$B$3=A31,Feiertage!$B$4=A31,Feiertage!$B$5=A31,Feiertage!$B$6=A31,Feiertage!$B$7=A31,Feiertage!$B$8=A31,Feiertage!$B$9=A31)</f>
        <v>0</v>
      </c>
      <c r="R31" s="42" t="str">
        <f>IF(AND(D31&gt;E31,D31&lt;20),4,IF(AND(D31&lt;E31,D31&lt;=6),6-D31,""))</f>
        <v/>
      </c>
      <c r="S31" s="42" t="str">
        <f t="shared" si="27"/>
        <v/>
      </c>
      <c r="T31" s="42" t="str">
        <f t="shared" si="28"/>
        <v/>
      </c>
      <c r="U31" s="42" t="str">
        <f t="shared" si="29"/>
        <v/>
      </c>
      <c r="V31" s="42" t="str">
        <f t="shared" si="30"/>
        <v/>
      </c>
      <c r="W31" s="42" t="str">
        <f t="shared" si="31"/>
        <v/>
      </c>
      <c r="X31" s="42" t="str">
        <f t="shared" si="32"/>
        <v/>
      </c>
      <c r="Y31" s="43" t="s">
        <v>49</v>
      </c>
    </row>
    <row r="32" spans="1:25" x14ac:dyDescent="0.2">
      <c r="A32" s="32">
        <v>42085</v>
      </c>
      <c r="B32" s="32" t="s">
        <v>44</v>
      </c>
      <c r="C32" s="33"/>
      <c r="D32" s="34"/>
      <c r="E32" s="34"/>
      <c r="F32" t="str">
        <f>IF(K32="X",Gesamt!$C$8,IF(J32="X",Gesamt!$C$9,IF(IF(E32&lt;D32,E32+(24-D32),E32-D32)&gt;0,IF(E32&lt;D32,E32+(24-D32),E32-D32),"")))</f>
        <v/>
      </c>
      <c r="G32" s="66" t="str">
        <f t="shared" si="22"/>
        <v/>
      </c>
      <c r="H32" s="66" t="str">
        <f t="shared" si="23"/>
        <v/>
      </c>
      <c r="I32" s="66" t="str">
        <f t="shared" si="24"/>
        <v/>
      </c>
      <c r="J32" s="66" t="str">
        <f t="shared" si="25"/>
        <v/>
      </c>
      <c r="K32" s="66" t="str">
        <f t="shared" si="26"/>
        <v/>
      </c>
      <c r="L32" s="44" t="str">
        <f>IF(OR(Q32=1,Q33=1,B32="Sonntag",B33="Sonntag"),"",SUM(R32:X32))</f>
        <v/>
      </c>
      <c r="M32" s="45" t="str">
        <f>IF(B33="Sonntag","",IF(AND(Q32=1,D32&gt;E32),SUM(U32:X32),""))</f>
        <v/>
      </c>
      <c r="N32" s="45" t="str">
        <f>IF(AND(Q32=1,Q34=1),"",IF(Q33=1,SUM(R32:T32),""))</f>
        <v/>
      </c>
      <c r="O32" s="45" t="str">
        <f>IF(Q34=1,"",IF(AND(B32="Sonntag",D32&gt;E32,Q32=0),SUM(U32:X32),""))</f>
        <v/>
      </c>
      <c r="P32" s="45" t="str">
        <f>IF(OR(Q32=1,Q34=1),"",IF(B33="Sonntag",SUM(R32:T32),""))</f>
        <v/>
      </c>
      <c r="Q32" s="45" t="b">
        <f>OR(Feiertage!$B$1=A32,Feiertage!$B$2=A32,Feiertage!$B$3=A32,Feiertage!$B$4=A32,Feiertage!$B$5=A32,Feiertage!$B$6=A32,Feiertage!$B$7=A32,Feiertage!$B$8=A32,Feiertage!$B$9=A32)</f>
        <v>0</v>
      </c>
      <c r="R32" s="45" t="str">
        <f>IF(AND(D32&gt;E32,D32&lt;20),4,"")</f>
        <v/>
      </c>
      <c r="S32" s="45" t="str">
        <f t="shared" si="27"/>
        <v/>
      </c>
      <c r="T32" s="45" t="str">
        <f t="shared" si="28"/>
        <v/>
      </c>
      <c r="U32" s="45" t="str">
        <f t="shared" si="29"/>
        <v/>
      </c>
      <c r="V32" s="45" t="str">
        <f t="shared" si="30"/>
        <v/>
      </c>
      <c r="W32" s="45" t="str">
        <f t="shared" si="31"/>
        <v/>
      </c>
      <c r="X32" s="45" t="str">
        <f>IF(AND(D32&lt;E32,E32&lt;6),E32-D32,"")</f>
        <v/>
      </c>
      <c r="Y32" s="46" t="s">
        <v>44</v>
      </c>
    </row>
    <row r="33" spans="1:25" s="54" customFormat="1" x14ac:dyDescent="0.2">
      <c r="A33" s="32"/>
      <c r="B33" s="32"/>
      <c r="C33" s="47"/>
      <c r="D33" s="102" t="s">
        <v>50</v>
      </c>
      <c r="E33" s="102"/>
      <c r="F33" s="48">
        <f>SUM(F26:F32)</f>
        <v>0</v>
      </c>
      <c r="G33" s="48">
        <f>SUM(G26:G32)</f>
        <v>0</v>
      </c>
      <c r="H33" s="48">
        <f>SUM(H26:H32)</f>
        <v>0</v>
      </c>
      <c r="I33" s="48">
        <f>SUM(I26:I32)</f>
        <v>0</v>
      </c>
      <c r="J33" s="49">
        <f>COUNTIF(J26:J32,"X")</f>
        <v>0</v>
      </c>
      <c r="K33" s="50">
        <f>COUNTIF(K26:K32,"X")</f>
        <v>0</v>
      </c>
      <c r="L33" s="72"/>
      <c r="M33" s="72"/>
      <c r="N33" s="70"/>
      <c r="O33" s="72"/>
      <c r="P33" s="70"/>
      <c r="Q33" s="73"/>
      <c r="R33" s="73"/>
      <c r="S33" s="73"/>
      <c r="T33" s="73"/>
      <c r="U33" s="73"/>
      <c r="V33" s="73"/>
      <c r="W33" s="73"/>
      <c r="X33" s="73"/>
    </row>
    <row r="34" spans="1:25" x14ac:dyDescent="0.2">
      <c r="A34" s="32">
        <v>42086</v>
      </c>
      <c r="B34" s="32" t="s">
        <v>51</v>
      </c>
      <c r="C34" s="33"/>
      <c r="D34" s="34"/>
      <c r="E34" s="34"/>
      <c r="F34" t="str">
        <f>IF(K34="X",Gesamt!$C$8,IF(J34="X",Gesamt!$C$9,IF(IF(E34&lt;D34,E34+(24-D34),E34-D34)&gt;0,IF(E34&lt;D34,E34+(24-D34),E34-D34),"")))</f>
        <v/>
      </c>
      <c r="G34" s="66" t="str">
        <f t="shared" ref="G34:G40" si="33">IF(SUM(L34:P34)=0,"",SUM(L34:P34))</f>
        <v/>
      </c>
      <c r="H34" s="66" t="str">
        <f t="shared" ref="H34:H40" si="34">IF(D34="","",IF(Q34=0,IF(B34="Sonntag",IF(D34&gt;E34,24-D34,E34-D34),IF(AND(B34="Samstag",Q35=0),IF(D34&gt;E34,E34,""),"")),IF(AND(B34="Samstag",Q35=0),IF(D34&gt;E34,E34,""),"")))</f>
        <v/>
      </c>
      <c r="I34" s="66" t="str">
        <f t="shared" ref="I34:I40" si="35">IF(D34="","",IF(AND(Q34=1,Q35=1),IF(D34&gt;E34,24-D34+E34,E34-D34),IF(Q34=1,IF(D34&gt;E34,24-D34,E34-D34),IF(AND(Q35=1,D34&gt;E34),E34,""))))</f>
        <v/>
      </c>
      <c r="J34" s="66" t="str">
        <f t="shared" ref="J34:J40" si="36">IF(C34="Urlaub","X","")</f>
        <v/>
      </c>
      <c r="K34" s="66" t="str">
        <f t="shared" ref="K34:K40" si="37">IF(C34="Krank","X","")</f>
        <v/>
      </c>
      <c r="L34" s="37">
        <f>IF(OR(Q34=1,Q35=1,B34="Sonntag",B35="Sonntag"),"",SUM(R34:W34))</f>
        <v>0</v>
      </c>
      <c r="M34" s="38" t="str">
        <f>IF(B34="Sonntag","",IF(AND(Q34=1,D34&gt;E34),SUM(U34:W34),""))</f>
        <v/>
      </c>
      <c r="N34" s="38" t="str">
        <f>IF(OR(AND(Q34=1,Q35=1),AND(Q35=1,B34="Sonntag")),"",IF(Q35=1,SUM(R34:T34),""))</f>
        <v/>
      </c>
      <c r="O34" s="38" t="str">
        <f>IF(Q35=1,"",IF(AND(B34="Sonntag",D34&gt;E34,Q34=0),SUM(U34:W34),""))</f>
        <v/>
      </c>
      <c r="P34" s="38" t="str">
        <f>IF(OR(Q34=1,Q35=1),"",IF(B35="Sonntag",SUM(R34:W34),""))</f>
        <v/>
      </c>
      <c r="Q34" s="38" t="b">
        <f>OR(Feiertage!$B$1=A34,Feiertage!$B$2=A34,Feiertage!$B$3=A34,Feiertage!$B$4=A34,Feiertage!$B$5=A34,Feiertage!$B$6=A34,Feiertage!$B$7=A34,Feiertage!$B$8=A34,Feiertage!$B$9=A34)</f>
        <v>0</v>
      </c>
      <c r="R34" s="38" t="str">
        <f>IF(AND(D34&gt;E34,D34&lt;20),4,"")</f>
        <v/>
      </c>
      <c r="S34" s="38" t="str">
        <f t="shared" ref="S34:S40" si="38">IF(AND(D34&gt;E34,D34&gt;=20),24-D34,"")</f>
        <v/>
      </c>
      <c r="T34" s="38" t="str">
        <f t="shared" ref="T34:T40" si="39">IF(AND(D34&lt;E34,E34&gt;=20),E34-20,"")</f>
        <v/>
      </c>
      <c r="U34" s="38" t="str">
        <f t="shared" ref="U34:U40" si="40">IF(AND(D34&gt;E34,E34&gt;=6),6,"")</f>
        <v/>
      </c>
      <c r="V34" s="38" t="str">
        <f t="shared" ref="V34:V40" si="41">IF(AND(D34&gt;E34,E34&lt;6),E34,"")</f>
        <v/>
      </c>
      <c r="W34" s="38" t="str">
        <f t="shared" ref="W34:W40" si="42">IF(AND(D34&lt;E34,E34&gt;=6,D34&lt;=6),6-D34,"")</f>
        <v/>
      </c>
      <c r="X34" s="38" t="str">
        <f t="shared" ref="X34:X39" si="43">IF(AND(D34&lt;E34,E34&lt;6),6-E34,"")</f>
        <v/>
      </c>
      <c r="Y34" s="39" t="s">
        <v>47</v>
      </c>
    </row>
    <row r="35" spans="1:25" x14ac:dyDescent="0.2">
      <c r="A35" s="32">
        <v>42087</v>
      </c>
      <c r="B35" s="32" t="s">
        <v>52</v>
      </c>
      <c r="C35" s="33"/>
      <c r="D35" s="34"/>
      <c r="E35" s="34"/>
      <c r="F35" t="str">
        <f>IF(K35="X",Gesamt!$C$8,IF(J35="X",Gesamt!$C$9,IF(IF(E35&lt;D35,E35+(24-D35),E35-D35)&gt;0,IF(E35&lt;D35,E35+(24-D35),E35-D35),"")))</f>
        <v/>
      </c>
      <c r="G35" s="66" t="str">
        <f t="shared" si="33"/>
        <v/>
      </c>
      <c r="H35" s="66" t="str">
        <f t="shared" si="34"/>
        <v/>
      </c>
      <c r="I35" s="66" t="str">
        <f t="shared" si="35"/>
        <v/>
      </c>
      <c r="J35" s="66" t="str">
        <f t="shared" si="36"/>
        <v/>
      </c>
      <c r="K35" s="66" t="str">
        <f t="shared" si="37"/>
        <v/>
      </c>
      <c r="L35" s="37">
        <f>IF(OR(Q35=1,Q36=1,B35="Sonntag",B36="Sonntag"),"",SUM(R35:W35))</f>
        <v>0</v>
      </c>
      <c r="M35" s="38" t="str">
        <f>IF(B35="Sonntag","",IF(AND(Q35=1,D35&gt;E35),SUM(U35:W35),""))</f>
        <v/>
      </c>
      <c r="N35" s="38" t="str">
        <f>IF(OR(AND(Q35=1,Q36=1),AND(Q36=1,B35="Sonntag")),"",IF(Q36=1,SUM(R35:T35),""))</f>
        <v/>
      </c>
      <c r="O35" s="38" t="str">
        <f>IF(Q36=1,"",IF(AND(B35="Sonntag",D35&gt;E35,Q35=0),SUM(U35:W35),""))</f>
        <v/>
      </c>
      <c r="P35" s="38" t="str">
        <f>IF(OR(Q35=1,Q36=1),"",IF(B36="Sonntag",SUM(R35:W35),""))</f>
        <v/>
      </c>
      <c r="Q35" s="38" t="b">
        <f>OR(Feiertage!$B$1=A35,Feiertage!$B$2=A35,Feiertage!$B$3=A35,Feiertage!$B$4=A35,Feiertage!$B$5=A35,Feiertage!$B$6=A35,Feiertage!$B$7=A35,Feiertage!$B$8=A35,Feiertage!$B$9=A35)</f>
        <v>0</v>
      </c>
      <c r="R35" s="38" t="str">
        <f>IF(AND(D35&gt;E35,D35&lt;20),4,"")</f>
        <v/>
      </c>
      <c r="S35" s="38" t="str">
        <f t="shared" si="38"/>
        <v/>
      </c>
      <c r="T35" s="38" t="str">
        <f t="shared" si="39"/>
        <v/>
      </c>
      <c r="U35" s="38" t="str">
        <f t="shared" si="40"/>
        <v/>
      </c>
      <c r="V35" s="38" t="str">
        <f t="shared" si="41"/>
        <v/>
      </c>
      <c r="W35" s="38" t="str">
        <f t="shared" si="42"/>
        <v/>
      </c>
      <c r="X35" s="38" t="str">
        <f t="shared" si="43"/>
        <v/>
      </c>
      <c r="Y35" s="39" t="s">
        <v>47</v>
      </c>
    </row>
    <row r="36" spans="1:25" x14ac:dyDescent="0.2">
      <c r="A36" s="32">
        <v>42088</v>
      </c>
      <c r="B36" s="32" t="s">
        <v>53</v>
      </c>
      <c r="C36" s="33"/>
      <c r="D36" s="34"/>
      <c r="E36" s="34"/>
      <c r="F36" t="str">
        <f>IF(K36="X",Gesamt!$C$8,IF(J36="X",Gesamt!$C$9,IF(IF(E36&lt;D36,E36+(24-D36),E36-D36)&gt;0,IF(E36&lt;D36,E36+(24-D36),E36-D36),"")))</f>
        <v/>
      </c>
      <c r="G36" s="66" t="str">
        <f t="shared" si="33"/>
        <v/>
      </c>
      <c r="H36" s="66" t="str">
        <f t="shared" si="34"/>
        <v/>
      </c>
      <c r="I36" s="66" t="str">
        <f t="shared" si="35"/>
        <v/>
      </c>
      <c r="J36" s="66" t="str">
        <f t="shared" si="36"/>
        <v/>
      </c>
      <c r="K36" s="66" t="str">
        <f t="shared" si="37"/>
        <v/>
      </c>
      <c r="L36" s="37">
        <f>IF(OR(Q36=1,Q37=1,B36="Sonntag",B37="Sonntag"),"",SUM(R36:W36))</f>
        <v>0</v>
      </c>
      <c r="M36" s="38" t="str">
        <f>IF(B36="Sonntag","",IF(AND(Q36=1,D36&gt;E36),SUM(U36:W36),""))</f>
        <v/>
      </c>
      <c r="N36" s="38" t="str">
        <f>IF(OR(AND(Q36=1,Q37=1),AND(Q37=1,B36="Sonntag")),"",IF(Q37=1,SUM(R36:T36),""))</f>
        <v/>
      </c>
      <c r="O36" s="38" t="str">
        <f>IF(Q37=1,"",IF(AND(B36="Sonntag",D36&gt;E36,Q36=0),SUM(U36:W36),""))</f>
        <v/>
      </c>
      <c r="P36" s="38" t="str">
        <f>IF(OR(Q36=1,Q37=1),"",IF(B37="Sonntag",SUM(R36:W36),""))</f>
        <v/>
      </c>
      <c r="Q36" s="38" t="b">
        <f>OR(Feiertage!$B$1=A36,Feiertage!$B$2=A36,Feiertage!$B$3=A36,Feiertage!$B$4=A36,Feiertage!$B$5=A36,Feiertage!$B$6=A36,Feiertage!$B$7=A36,Feiertage!$B$8=A36,Feiertage!$B$9=A36)</f>
        <v>0</v>
      </c>
      <c r="R36" s="38" t="str">
        <f>IF(AND(D36&gt;E36,D36&lt;20),4,"")</f>
        <v/>
      </c>
      <c r="S36" s="38" t="str">
        <f t="shared" si="38"/>
        <v/>
      </c>
      <c r="T36" s="38" t="str">
        <f t="shared" si="39"/>
        <v/>
      </c>
      <c r="U36" s="38" t="str">
        <f t="shared" si="40"/>
        <v/>
      </c>
      <c r="V36" s="38" t="str">
        <f t="shared" si="41"/>
        <v/>
      </c>
      <c r="W36" s="38" t="str">
        <f t="shared" si="42"/>
        <v/>
      </c>
      <c r="X36" s="38" t="str">
        <f t="shared" si="43"/>
        <v/>
      </c>
      <c r="Y36" s="39" t="s">
        <v>47</v>
      </c>
    </row>
    <row r="37" spans="1:25" x14ac:dyDescent="0.2">
      <c r="A37" s="32">
        <v>42089</v>
      </c>
      <c r="B37" s="32" t="s">
        <v>46</v>
      </c>
      <c r="C37" s="33"/>
      <c r="D37" s="34"/>
      <c r="E37" s="34"/>
      <c r="F37" t="str">
        <f>IF(K37="X",Gesamt!$C$8,IF(J37="X",Gesamt!$C$9,IF(IF(E37&lt;D37,E37+(24-D37),E37-D37)&gt;0,IF(E37&lt;D37,E37+(24-D37),E37-D37),"")))</f>
        <v/>
      </c>
      <c r="G37" s="66" t="str">
        <f t="shared" si="33"/>
        <v/>
      </c>
      <c r="H37" s="66" t="str">
        <f t="shared" si="34"/>
        <v/>
      </c>
      <c r="I37" s="66" t="str">
        <f t="shared" si="35"/>
        <v/>
      </c>
      <c r="J37" s="66" t="str">
        <f t="shared" si="36"/>
        <v/>
      </c>
      <c r="K37" s="66" t="str">
        <f t="shared" si="37"/>
        <v/>
      </c>
      <c r="L37" s="37">
        <f>IF(OR(Q37=1,Q38=1,B37="Sonntag",B38="Sonntag"),"",SUM(R37:W37))</f>
        <v>0</v>
      </c>
      <c r="M37" s="38" t="str">
        <f>IF(B37="Sonntag","",IF(AND(Q37=1,D37&gt;E37),SUM(U37:W37),""))</f>
        <v/>
      </c>
      <c r="N37" s="38" t="str">
        <f>IF(OR(AND(Q37=1,Q38=1),AND(Q38=1,B37="Sonntag")),"",IF(Q38=1,SUM(R37:T37),""))</f>
        <v/>
      </c>
      <c r="O37" s="38" t="str">
        <f>IF(Q38=1,"",IF(AND(B37="Sonntag",D37&gt;E37,Q37=0),SUM(U37:W37),""))</f>
        <v/>
      </c>
      <c r="P37" s="38" t="str">
        <f>IF(OR(Q37=1,Q38=1),"",IF(B38="Sonntag",SUM(R37:W37),""))</f>
        <v/>
      </c>
      <c r="Q37" s="38" t="b">
        <f>OR(Feiertage!$B$1=A37,Feiertage!$B$2=A37,Feiertage!$B$3=A37,Feiertage!$B$4=A37,Feiertage!$B$5=A37,Feiertage!$B$6=A37,Feiertage!$B$7=A37,Feiertage!$B$8=A37,Feiertage!$B$9=A37)</f>
        <v>0</v>
      </c>
      <c r="R37" s="38" t="str">
        <f>IF(AND(D37&gt;E37,D37&lt;20),4,"")</f>
        <v/>
      </c>
      <c r="S37" s="38" t="str">
        <f t="shared" si="38"/>
        <v/>
      </c>
      <c r="T37" s="38" t="str">
        <f t="shared" si="39"/>
        <v/>
      </c>
      <c r="U37" s="38" t="str">
        <f t="shared" si="40"/>
        <v/>
      </c>
      <c r="V37" s="38" t="str">
        <f t="shared" si="41"/>
        <v/>
      </c>
      <c r="W37" s="38" t="str">
        <f t="shared" si="42"/>
        <v/>
      </c>
      <c r="X37" s="38" t="str">
        <f t="shared" si="43"/>
        <v/>
      </c>
      <c r="Y37" s="39" t="s">
        <v>47</v>
      </c>
    </row>
    <row r="38" spans="1:25" x14ac:dyDescent="0.2">
      <c r="A38" s="32">
        <v>42090</v>
      </c>
      <c r="B38" s="32" t="s">
        <v>48</v>
      </c>
      <c r="C38" s="75"/>
      <c r="D38" s="34"/>
      <c r="E38" s="34"/>
      <c r="F38" t="str">
        <f>IF(K38="X",Gesamt!$C$8,IF(J38="X",Gesamt!$C$9,IF(IF(E38&lt;D38,E38+(24-D38),E38-D38)&gt;0,IF(E38&lt;D38,E38+(24-D38),E38-D38),"")))</f>
        <v/>
      </c>
      <c r="G38" s="66" t="str">
        <f t="shared" si="33"/>
        <v/>
      </c>
      <c r="H38" s="66" t="str">
        <f t="shared" si="34"/>
        <v/>
      </c>
      <c r="I38" s="66" t="str">
        <f t="shared" si="35"/>
        <v/>
      </c>
      <c r="J38" s="66" t="str">
        <f t="shared" si="36"/>
        <v/>
      </c>
      <c r="K38" s="66" t="str">
        <f t="shared" si="37"/>
        <v/>
      </c>
      <c r="L38" s="37">
        <f>IF(OR(Q38=1,Q39=1,B38="Sonntag",B39="Sonntag"),"",SUM(R38:W38))</f>
        <v>0</v>
      </c>
      <c r="M38" s="38" t="str">
        <f>IF(B38="Sonntag","",IF(AND(Q38=1,D38&gt;E38),SUM(U38:W38),""))</f>
        <v/>
      </c>
      <c r="N38" s="38" t="str">
        <f>IF(OR(AND(Q38=1,Q39=1),AND(Q39=1,B38="Sonntag")),"",IF(Q39=1,SUM(R38:T38),""))</f>
        <v/>
      </c>
      <c r="O38" s="38" t="str">
        <f>IF(Q39=1,"",IF(AND(B38="Sonntag",D38&gt;E38,Q38=0),SUM(U38:W38),""))</f>
        <v/>
      </c>
      <c r="P38" s="38" t="str">
        <f>IF(OR(Q38=1,Q39=1),"",IF(B39="Sonntag",SUM(R38:W38),""))</f>
        <v/>
      </c>
      <c r="Q38" s="38" t="b">
        <f>OR(Feiertage!$B$1=A38,Feiertage!$B$2=A38,Feiertage!$B$3=A38,Feiertage!$B$4=A38,Feiertage!$B$5=A38,Feiertage!$B$6=A38,Feiertage!$B$7=A38,Feiertage!$B$8=A38,Feiertage!$B$9=A38)</f>
        <v>0</v>
      </c>
      <c r="R38" s="38" t="str">
        <f>IF(AND(D38&gt;E38,D38&lt;20),4,"")</f>
        <v/>
      </c>
      <c r="S38" s="38" t="str">
        <f t="shared" si="38"/>
        <v/>
      </c>
      <c r="T38" s="38" t="str">
        <f t="shared" si="39"/>
        <v/>
      </c>
      <c r="U38" s="38" t="str">
        <f t="shared" si="40"/>
        <v/>
      </c>
      <c r="V38" s="38" t="str">
        <f t="shared" si="41"/>
        <v/>
      </c>
      <c r="W38" s="38" t="str">
        <f t="shared" si="42"/>
        <v/>
      </c>
      <c r="X38" s="38" t="str">
        <f t="shared" si="43"/>
        <v/>
      </c>
      <c r="Y38" s="39" t="s">
        <v>47</v>
      </c>
    </row>
    <row r="39" spans="1:25" x14ac:dyDescent="0.2">
      <c r="A39" s="32">
        <v>42091</v>
      </c>
      <c r="B39" s="32" t="s">
        <v>49</v>
      </c>
      <c r="C39" s="33"/>
      <c r="D39" s="34"/>
      <c r="E39" s="34"/>
      <c r="F39" t="str">
        <f>IF(K39="X",Gesamt!$C$8,IF(J39="X",Gesamt!$C$9,IF(IF(E39&lt;D39,E39+(24-D39),E39-D39)&gt;0,IF(E39&lt;D39,E39+(24-D39),E39-D39),"")))</f>
        <v/>
      </c>
      <c r="G39" s="66" t="str">
        <f t="shared" si="33"/>
        <v/>
      </c>
      <c r="H39" s="66" t="str">
        <f t="shared" si="34"/>
        <v/>
      </c>
      <c r="I39" s="66" t="str">
        <f t="shared" si="35"/>
        <v/>
      </c>
      <c r="J39" s="66" t="str">
        <f t="shared" si="36"/>
        <v/>
      </c>
      <c r="K39" s="66" t="str">
        <f t="shared" si="37"/>
        <v/>
      </c>
      <c r="L39" s="41" t="str">
        <f>IF(OR(Q39=1,Q40=1,B39="Sonntag",B40="Sonntag"),"",SUM(R39:X39))</f>
        <v/>
      </c>
      <c r="M39" s="42" t="str">
        <f>IF(B39="Sonntag","",IF(AND(Q39=1,D39&gt;E39),SUM(U39:X39),""))</f>
        <v/>
      </c>
      <c r="N39" s="42" t="str">
        <f>IF(AND(Q39=1,Q40=1),"",IF(Q40=1,SUM(R39:T39),""))</f>
        <v/>
      </c>
      <c r="O39" s="42" t="str">
        <f>IF(Q40=1,"",IF(AND(B39="Sonntag",D39&gt;E39,Q39=0),SUM(U39:X39),""))</f>
        <v/>
      </c>
      <c r="P39" s="42">
        <f>IF(OR(Q39=1,Q40=1),"",IF(B40="Sonntag",SUM(R39:T39),""))</f>
        <v>0</v>
      </c>
      <c r="Q39" s="42" t="b">
        <f>OR(Feiertage!$B$1=A39,Feiertage!$B$2=A39,Feiertage!$B$3=A39,Feiertage!$B$4=A39,Feiertage!$B$5=A39,Feiertage!$B$6=A39,Feiertage!$B$7=A39,Feiertage!$B$8=A39,Feiertage!$B$9=A39)</f>
        <v>0</v>
      </c>
      <c r="R39" s="42" t="str">
        <f>IF(AND(D39&gt;E39,D39&lt;20),4,IF(AND(D39&lt;E39,D39&lt;=6),6-D39,""))</f>
        <v/>
      </c>
      <c r="S39" s="42" t="str">
        <f t="shared" si="38"/>
        <v/>
      </c>
      <c r="T39" s="42" t="str">
        <f t="shared" si="39"/>
        <v/>
      </c>
      <c r="U39" s="42" t="str">
        <f t="shared" si="40"/>
        <v/>
      </c>
      <c r="V39" s="42" t="str">
        <f t="shared" si="41"/>
        <v/>
      </c>
      <c r="W39" s="42" t="str">
        <f t="shared" si="42"/>
        <v/>
      </c>
      <c r="X39" s="42" t="str">
        <f t="shared" si="43"/>
        <v/>
      </c>
      <c r="Y39" s="43" t="s">
        <v>49</v>
      </c>
    </row>
    <row r="40" spans="1:25" x14ac:dyDescent="0.2">
      <c r="A40" s="32">
        <v>42092</v>
      </c>
      <c r="B40" s="32" t="s">
        <v>44</v>
      </c>
      <c r="C40" s="33"/>
      <c r="D40" s="34"/>
      <c r="E40" s="34"/>
      <c r="F40" t="str">
        <f>IF(K40="X",Gesamt!$C$8,IF(J40="X",Gesamt!$C$9,IF(IF(E40&lt;D40,E40+(24-D40),E40-D40)&gt;0,IF(E40&lt;D40,E40+(24-D40),E40-D40),"")))</f>
        <v/>
      </c>
      <c r="G40" s="66" t="str">
        <f t="shared" si="33"/>
        <v/>
      </c>
      <c r="H40" s="66" t="str">
        <f t="shared" si="34"/>
        <v/>
      </c>
      <c r="I40" s="66" t="str">
        <f t="shared" si="35"/>
        <v/>
      </c>
      <c r="J40" s="66" t="str">
        <f t="shared" si="36"/>
        <v/>
      </c>
      <c r="K40" s="66" t="str">
        <f t="shared" si="37"/>
        <v/>
      </c>
      <c r="L40" s="44" t="str">
        <f>IF(OR(Q40=1,Q41=1,B40="Sonntag",B41="Sonntag"),"",SUM(R40:X40))</f>
        <v/>
      </c>
      <c r="M40" s="45" t="str">
        <f>IF(B41="Sonntag","",IF(AND(Q40=1,D40&gt;E40),SUM(U40:X40),""))</f>
        <v/>
      </c>
      <c r="N40" s="45" t="str">
        <f>IF(AND(Q40=1,Q44=1),"",IF(Q41=1,SUM(R40:T40),""))</f>
        <v/>
      </c>
      <c r="O40" s="45" t="str">
        <f>IF(Q44=1,"",IF(AND(B40="Sonntag",D40&gt;E40,Q40=0),SUM(U40:X40),""))</f>
        <v/>
      </c>
      <c r="P40" s="45" t="str">
        <f>IF(OR(Q40=1,Q44=1),"",IF(B41="Sonntag",SUM(R40:T40),""))</f>
        <v/>
      </c>
      <c r="Q40" s="45" t="b">
        <f>OR(Feiertage!$B$1=A40,Feiertage!$B$2=A40,Feiertage!$B$3=A40,Feiertage!$B$4=A40,Feiertage!$B$5=A40,Feiertage!$B$6=A40,Feiertage!$B$7=A40,Feiertage!$B$8=A40,Feiertage!$B$9=A40)</f>
        <v>0</v>
      </c>
      <c r="R40" s="45" t="str">
        <f>IF(AND(D40&gt;E40,D40&lt;20),4,"")</f>
        <v/>
      </c>
      <c r="S40" s="45" t="str">
        <f t="shared" si="38"/>
        <v/>
      </c>
      <c r="T40" s="45" t="str">
        <f t="shared" si="39"/>
        <v/>
      </c>
      <c r="U40" s="45" t="str">
        <f t="shared" si="40"/>
        <v/>
      </c>
      <c r="V40" s="45" t="str">
        <f t="shared" si="41"/>
        <v/>
      </c>
      <c r="W40" s="45" t="str">
        <f t="shared" si="42"/>
        <v/>
      </c>
      <c r="X40" s="45" t="str">
        <f>IF(AND(D40&lt;E40,E40&lt;6),E40-D40,"")</f>
        <v/>
      </c>
      <c r="Y40" s="46" t="s">
        <v>44</v>
      </c>
    </row>
    <row r="41" spans="1:25" s="54" customFormat="1" x14ac:dyDescent="0.2">
      <c r="A41" s="32"/>
      <c r="B41" s="32"/>
      <c r="C41" s="33"/>
      <c r="D41" s="102" t="s">
        <v>50</v>
      </c>
      <c r="E41" s="102"/>
      <c r="F41" s="48">
        <f>SUM(F34:F40)</f>
        <v>0</v>
      </c>
      <c r="G41" s="48">
        <f>SUM(G34:G40)</f>
        <v>0</v>
      </c>
      <c r="H41" s="48">
        <f>SUM(H34:H40)</f>
        <v>0</v>
      </c>
      <c r="I41" s="48">
        <f>SUM(I34:I40)</f>
        <v>0</v>
      </c>
      <c r="J41" s="49">
        <f>COUNTIF(J34:J40,"X")</f>
        <v>0</v>
      </c>
      <c r="K41" s="50">
        <f>COUNTIF(K34:K40,"X")</f>
        <v>0</v>
      </c>
      <c r="L41" s="31"/>
      <c r="M41" s="31"/>
      <c r="N41" s="31"/>
      <c r="O41" s="31"/>
      <c r="P41" s="31"/>
      <c r="Q41" s="1"/>
      <c r="R41" s="1"/>
      <c r="S41" s="1"/>
      <c r="T41" s="1"/>
      <c r="U41" s="1"/>
      <c r="V41" s="1"/>
      <c r="W41" s="1"/>
      <c r="X41" s="1"/>
      <c r="Y41" s="1"/>
    </row>
    <row r="42" spans="1:25" s="54" customFormat="1" x14ac:dyDescent="0.2">
      <c r="A42" s="32">
        <v>42093</v>
      </c>
      <c r="B42" s="32" t="s">
        <v>51</v>
      </c>
      <c r="C42" s="33"/>
      <c r="D42" s="34"/>
      <c r="E42" s="34"/>
      <c r="F42" t="str">
        <f>IF(K42="X",Gesamt!$C$8,IF(J42="X",Gesamt!$C$9,IF(IF(E42&lt;D42,E42+(24-D42),E42-D42)&gt;0,IF(E42&lt;D42,E42+(24-D42),E42-D42),"")))</f>
        <v/>
      </c>
      <c r="G42" s="66" t="str">
        <f>IF(SUM(L42:P42)=0,"",SUM(L42:P42))</f>
        <v/>
      </c>
      <c r="H42" s="66" t="str">
        <f>IF(D42="","",IF(Q42=0,IF(B42="Sonntag",IF(D42&gt;E42,24-D42,E42-D42),IF(AND(B42="Samstag",Q43=0),IF(D42&gt;E42,E42,""),"")),IF(AND(B42="Samstag",Q43=0),IF(D42&gt;E42,E42,""),"")))</f>
        <v/>
      </c>
      <c r="I42" s="66" t="str">
        <f>IF(D42="","",IF(AND(Q42=1,Q43=1),IF(D42&gt;E42,24-D42+E42,E42-D42),IF(Q42=1,IF(D42&gt;E42,24-D42,E42-D42),IF(AND(Q43=1,D42&gt;E42),E42,""))))</f>
        <v/>
      </c>
      <c r="J42" s="66" t="str">
        <f>IF(C42="Urlaub","X","")</f>
        <v/>
      </c>
      <c r="K42" s="66" t="str">
        <f>IF(C42="Krank","X","")</f>
        <v/>
      </c>
      <c r="L42" s="37">
        <f>IF(OR(Q42=1,Q43=1,B42="Sonntag",B43="Sonntag"),"",SUM(R42:W42))</f>
        <v>0</v>
      </c>
      <c r="M42" s="38" t="str">
        <f>IF(B42="Sonntag","",IF(AND(Q42=1,D42&gt;E42),SUM(U42:W42),""))</f>
        <v/>
      </c>
      <c r="N42" s="38" t="str">
        <f>IF(OR(AND(Q42=1,Q43=1),AND(Q43=1,B42="Sonntag")),"",IF(Q43=1,SUM(R42:T42),""))</f>
        <v/>
      </c>
      <c r="O42" s="38" t="str">
        <f>IF(Q43=1,"",IF(AND(B42="Sonntag",D42&gt;E42,Q42=0),SUM(U42:W42),""))</f>
        <v/>
      </c>
      <c r="P42" s="38" t="str">
        <f>IF(OR(Q42=1,Q43=1),"",IF(B43="Sonntag",SUM(R42:W42),""))</f>
        <v/>
      </c>
      <c r="Q42" s="38" t="b">
        <f>OR(Feiertage!$B$1=A42,Feiertage!$B$2=A42,Feiertage!$B$3=A42,Feiertage!$B$4=A42,Feiertage!$B$5=A42,Feiertage!$B$6=A42,Feiertage!$B$7=A42,Feiertage!$B$8=A42,Feiertage!$B$9=A42)</f>
        <v>0</v>
      </c>
      <c r="R42" s="38" t="str">
        <f>IF(AND(D42&gt;E42,D42&lt;20),4,"")</f>
        <v/>
      </c>
      <c r="S42" s="38" t="str">
        <f>IF(AND(D42&gt;E42,D42&gt;=20),24-D42,"")</f>
        <v/>
      </c>
      <c r="T42" s="38" t="str">
        <f>IF(AND(D42&lt;E42,E42&gt;=20),E42-20,"")</f>
        <v/>
      </c>
      <c r="U42" s="38" t="str">
        <f>IF(AND(D42&gt;E42,E42&gt;=6),6,"")</f>
        <v/>
      </c>
      <c r="V42" s="38" t="str">
        <f>IF(AND(D42&gt;E42,E42&lt;6),E42,"")</f>
        <v/>
      </c>
      <c r="W42" s="38" t="str">
        <f>IF(AND(D42&lt;E42,E42&gt;=6,D42&lt;=6),6-D42,"")</f>
        <v/>
      </c>
      <c r="X42" s="38" t="str">
        <f>IF(AND(D42&lt;E42,E42&lt;6),6-E42,"")</f>
        <v/>
      </c>
      <c r="Y42" s="39" t="s">
        <v>47</v>
      </c>
    </row>
    <row r="43" spans="1:25" s="54" customFormat="1" x14ac:dyDescent="0.2">
      <c r="A43" s="32">
        <v>42094</v>
      </c>
      <c r="B43" s="32" t="s">
        <v>52</v>
      </c>
      <c r="C43" s="33"/>
      <c r="D43" s="34"/>
      <c r="E43" s="34"/>
      <c r="F43" t="str">
        <f>IF(K43="X",Gesamt!$C$8,IF(J43="X",Gesamt!$C$9,IF(IF(E43&lt;D43,E43+(24-D43),E43-D43)&gt;0,IF(E43&lt;D43,E43+(24-D43),E43-D43),"")))</f>
        <v/>
      </c>
      <c r="G43" s="66" t="str">
        <f>IF(SUM(L43:P43)=0,"",SUM(L43:P43))</f>
        <v/>
      </c>
      <c r="H43" s="66" t="str">
        <f>IF(D43="","",IF(Q43=0,IF(B43="Sonntag",IF(D43&gt;E43,24-D43,E43-D43),IF(AND(B43="Samstag",Q44=0),IF(D43&gt;E43,E43,""),"")),IF(AND(B43="Samstag",Q44=0),IF(D43&gt;E43,E43,""),"")))</f>
        <v/>
      </c>
      <c r="I43" s="66" t="str">
        <f>IF(D43="","",IF(AND(Q43=1,Q44=1),IF(D43&gt;E43,24-D43+E43,E43-D43),IF(Q43=1,IF(D43&gt;E43,24-D43,E43-D43),IF(AND(Q44=1,D43&gt;E43),E43,""))))</f>
        <v/>
      </c>
      <c r="J43" s="66" t="str">
        <f>IF(C43="Urlaub","X","")</f>
        <v/>
      </c>
      <c r="K43" s="66" t="str">
        <f>IF(C43="Krank","X","")</f>
        <v/>
      </c>
      <c r="L43" s="37">
        <f>IF(OR(Q43=1,Q44=1,B43="Sonntag",B44="Sonntag"),"",SUM(R43:W43))</f>
        <v>0</v>
      </c>
      <c r="M43" s="38" t="str">
        <f>IF(B43="Sonntag","",IF(AND(Q43=1,D43&gt;E43),SUM(U43:W43),""))</f>
        <v/>
      </c>
      <c r="N43" s="38" t="str">
        <f>IF(OR(AND(Q43=1,Q44=1),AND(Q44=1,B43="Sonntag")),"",IF(Q44=1,SUM(R43:T43),""))</f>
        <v/>
      </c>
      <c r="O43" s="38" t="str">
        <f>IF(Q44=1,"",IF(AND(B43="Sonntag",D43&gt;E43,Q43=0),SUM(U43:W43),""))</f>
        <v/>
      </c>
      <c r="P43" s="38" t="str">
        <f>IF(OR(Q43=1,Q44=1),"",IF(B44="Sonntag",SUM(R43:W43),""))</f>
        <v/>
      </c>
      <c r="Q43" s="38" t="b">
        <f>OR(Feiertage!$B$1=A43,Feiertage!$B$2=A43,Feiertage!$B$3=A43,Feiertage!$B$4=A43,Feiertage!$B$5=A43,Feiertage!$B$6=A43,Feiertage!$B$7=A43,Feiertage!$B$8=A43,Feiertage!$B$9=A43)</f>
        <v>0</v>
      </c>
      <c r="R43" s="38" t="str">
        <f>IF(AND(D43&gt;E43,D43&lt;20),4,"")</f>
        <v/>
      </c>
      <c r="S43" s="38" t="str">
        <f>IF(AND(D43&gt;E43,D43&gt;=20),24-D43,"")</f>
        <v/>
      </c>
      <c r="T43" s="38" t="str">
        <f>IF(AND(D43&lt;E43,E43&gt;=20),E43-20,"")</f>
        <v/>
      </c>
      <c r="U43" s="38" t="str">
        <f>IF(AND(D43&gt;E43,E43&gt;=6),6,"")</f>
        <v/>
      </c>
      <c r="V43" s="38" t="str">
        <f>IF(AND(D43&gt;E43,E43&lt;6),E43,"")</f>
        <v/>
      </c>
      <c r="W43" s="38" t="str">
        <f>IF(AND(D43&lt;E43,E43&gt;=6,D43&lt;=6),6-D43,"")</f>
        <v/>
      </c>
      <c r="X43" s="38" t="str">
        <f>IF(AND(D43&lt;E43,E43&lt;6),6-E43,"")</f>
        <v/>
      </c>
      <c r="Y43" s="39" t="s">
        <v>47</v>
      </c>
    </row>
    <row r="44" spans="1:25" s="54" customFormat="1" hidden="1" x14ac:dyDescent="0.2">
      <c r="A44" s="32">
        <v>42095</v>
      </c>
      <c r="B44" s="32" t="s">
        <v>53</v>
      </c>
      <c r="C44" s="33"/>
      <c r="D44" s="35"/>
      <c r="E44" s="35"/>
      <c r="F44" t="str">
        <f>IF(K44="X",Gesamt!$C$8,IF(J44="X",Gesamt!$C$9,IF(IF(E44&lt;D44,E44+(24-D44),E44-D44)&gt;0,IF(E44&lt;D44,E44+(24-D44),E44-D44),"")))</f>
        <v/>
      </c>
      <c r="G44" s="36" t="str">
        <f>IF(SUM(L44:P44)=0,"",SUM(L44:P44))</f>
        <v/>
      </c>
      <c r="H44" s="36" t="str">
        <f>IF(D44="","",IF(Q44=0,IF(B44="Sonntag",IF(D44&gt;E44,24-D44,E44-D44),IF(AND(B44="Samstag",Q44=0),IF(D44&gt;E44,E44,""),"")),IF(AND(B44="Samstag",Q44=0),IF(D44&gt;E44,E44,""),"")))</f>
        <v/>
      </c>
      <c r="I44" s="36" t="str">
        <f>IF(D44="","",IF(AND(Q44=1,Q44=1),IF(D44&gt;E44,24-D44+E44,E44-D44),IF(Q44=1,IF(D44&gt;E44,24-D44,E44-D44),IF(AND(Q44=1,D44&gt;E44),E44,""))))</f>
        <v/>
      </c>
      <c r="J44" s="36" t="str">
        <f>IF(C44="Urlaub","X","")</f>
        <v/>
      </c>
      <c r="K44" s="36" t="str">
        <f>IF(C44="Krank","X","")</f>
        <v/>
      </c>
      <c r="L44" s="37">
        <f>IF(OR(Q44=1,Q45=1,B44="Sonntag",B45="Sonntag"),"",SUM(R44:W44))</f>
        <v>0</v>
      </c>
      <c r="M44" s="38" t="str">
        <f>IF(B44="Sonntag","",IF(AND(Q44=1,D44&gt;E44),SUM(U44:W44),""))</f>
        <v/>
      </c>
      <c r="N44" s="38" t="str">
        <f>IF(OR(AND(Q44=1,Q45=1),AND(Q45=1,B44="Sonntag")),"",IF(Q45=1,SUM(R44:T44),""))</f>
        <v/>
      </c>
      <c r="O44" s="38" t="str">
        <f>IF(Q45=1,"",IF(AND(B44="Sonntag",D44&gt;E44,Q44=0),SUM(U44:W44),""))</f>
        <v/>
      </c>
      <c r="P44" s="38" t="str">
        <f>IF(OR(Q44=1,Q45=1),"",IF(B45="Sonntag",SUM(R44:W44),""))</f>
        <v/>
      </c>
      <c r="Q44" s="38" t="b">
        <f>OR(Feiertage!$B$1=A44,Feiertage!$B$2=A44,Feiertage!$B$3=A44,Feiertage!$B$4=A44,Feiertage!$B$5=A44,Feiertage!$B$6=A44,Feiertage!$B$7=A44,Feiertage!$B$8=A44,Feiertage!$B$9=A44)</f>
        <v>0</v>
      </c>
      <c r="R44" s="38" t="str">
        <f>IF(AND(D44&gt;E44,D44&lt;20),4,"")</f>
        <v/>
      </c>
      <c r="S44" s="38" t="str">
        <f>IF(AND(D44&gt;E44,D44&gt;=20),24-D44,"")</f>
        <v/>
      </c>
      <c r="T44" s="38" t="str">
        <f>IF(AND(D44&lt;E44,E44&gt;=20),E44-20,"")</f>
        <v/>
      </c>
      <c r="U44" s="38" t="str">
        <f>IF(AND(D44&gt;E44,E44&gt;=6),6,"")</f>
        <v/>
      </c>
      <c r="V44" s="38" t="str">
        <f>IF(AND(D44&gt;E44,E44&lt;6),E44,"")</f>
        <v/>
      </c>
      <c r="W44" s="38" t="str">
        <f>IF(AND(D44&lt;E44,E44&gt;=6,D44&lt;=6),6-D44,"")</f>
        <v/>
      </c>
      <c r="X44" s="38" t="str">
        <f>IF(AND(D44&lt;E44,E44&lt;6),6-E44,"")</f>
        <v/>
      </c>
      <c r="Y44" s="39" t="s">
        <v>47</v>
      </c>
    </row>
    <row r="45" spans="1:25" x14ac:dyDescent="0.2">
      <c r="A45" s="76"/>
      <c r="B45" s="29"/>
      <c r="C45" s="33"/>
      <c r="D45" s="102" t="s">
        <v>50</v>
      </c>
      <c r="E45" s="102"/>
      <c r="F45" s="48">
        <f>SUM(F42:F43)</f>
        <v>0</v>
      </c>
      <c r="G45" s="48">
        <f>SUM(G42:G43)</f>
        <v>0</v>
      </c>
      <c r="H45" s="48">
        <f>SUM(H42:H43)</f>
        <v>0</v>
      </c>
      <c r="I45" s="48">
        <f>SUM(I42:I43)</f>
        <v>0</v>
      </c>
      <c r="J45" s="49">
        <f>COUNTIF(J42:J43,"X")</f>
        <v>0</v>
      </c>
      <c r="K45" s="50">
        <f>COUNTIF(K42:K43,"X")</f>
        <v>0</v>
      </c>
      <c r="L45" s="31"/>
      <c r="M45" s="31"/>
      <c r="N45" s="31"/>
      <c r="O45" s="31"/>
      <c r="P45" s="31"/>
    </row>
    <row r="46" spans="1:25" x14ac:dyDescent="0.2">
      <c r="A46" s="77"/>
      <c r="B46" s="78"/>
      <c r="C46" s="78"/>
      <c r="D46" s="103" t="s">
        <v>50</v>
      </c>
      <c r="E46" s="103"/>
      <c r="F46" s="61">
        <f t="shared" ref="F46:K46" si="44">F9+F17+F25+F33+F41+F45</f>
        <v>0</v>
      </c>
      <c r="G46" s="61">
        <f t="shared" si="44"/>
        <v>0</v>
      </c>
      <c r="H46" s="61">
        <f t="shared" si="44"/>
        <v>0</v>
      </c>
      <c r="I46" s="61">
        <f t="shared" si="44"/>
        <v>0</v>
      </c>
      <c r="J46" s="62">
        <f t="shared" si="44"/>
        <v>0</v>
      </c>
      <c r="K46" s="63">
        <f t="shared" si="44"/>
        <v>0</v>
      </c>
      <c r="L46" s="64"/>
      <c r="M46" s="64"/>
      <c r="N46" s="31"/>
      <c r="O46" s="64"/>
      <c r="P46" s="64"/>
      <c r="Q46" s="54"/>
      <c r="R46" s="54"/>
      <c r="S46" s="54"/>
      <c r="T46" s="54"/>
      <c r="U46" s="54"/>
      <c r="V46" s="54"/>
      <c r="W46" s="54"/>
      <c r="X46" s="54"/>
      <c r="Y46" s="54"/>
    </row>
  </sheetData>
  <mergeCells count="11">
    <mergeCell ref="D17:E17"/>
    <mergeCell ref="A1:K1"/>
    <mergeCell ref="B3:D3"/>
    <mergeCell ref="G3:J3"/>
    <mergeCell ref="B5:D5"/>
    <mergeCell ref="D9:E9"/>
    <mergeCell ref="D25:E25"/>
    <mergeCell ref="D33:E33"/>
    <mergeCell ref="D41:E41"/>
    <mergeCell ref="D45:E45"/>
    <mergeCell ref="D46:E46"/>
  </mergeCells>
  <conditionalFormatting sqref="B42:B44">
    <cfRule type="expression" priority="3" stopIfTrue="1">
      <formula>Q42=1</formula>
    </cfRule>
  </conditionalFormatting>
  <conditionalFormatting sqref="B40:B41">
    <cfRule type="expression" priority="2" stopIfTrue="1">
      <formula>Q40=1</formula>
    </cfRule>
  </conditionalFormatting>
  <conditionalFormatting sqref="B8:B39">
    <cfRule type="expression" priority="1" stopIfTrue="1">
      <formula>Q8=1</formula>
    </cfRule>
  </conditionalFormatting>
  <conditionalFormatting sqref="A40:A44">
    <cfRule type="expression" priority="53" stopIfTrue="1">
      <formula>Q40=1</formula>
    </cfRule>
  </conditionalFormatting>
  <conditionalFormatting sqref="A8:A39">
    <cfRule type="expression" priority="52" stopIfTrue="1">
      <formula>Q8=1</formula>
    </cfRule>
  </conditionalFormatting>
  <pageMargins left="0.70826771653543308" right="0.11811023622047245" top="1.1811023622047245" bottom="1.1811023622047245" header="0.78740157480314954" footer="0.78740157480314954"/>
  <pageSetup paperSize="0" scale="85" fitToWidth="0" fitToHeight="0" orientation="portrait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7"/>
  <sheetViews>
    <sheetView workbookViewId="0">
      <selection sqref="A1:K1"/>
    </sheetView>
  </sheetViews>
  <sheetFormatPr baseColWidth="10" defaultColWidth="8.83203125" defaultRowHeight="15" x14ac:dyDescent="0.2"/>
  <cols>
    <col min="1" max="1" width="10.1640625" style="1" customWidth="1"/>
    <col min="2" max="2" width="12.5" style="1" customWidth="1"/>
    <col min="3" max="3" width="9.6640625" style="1" customWidth="1"/>
    <col min="4" max="5" width="6.6640625" style="1" customWidth="1"/>
    <col min="6" max="6" width="9" style="1" customWidth="1"/>
    <col min="7" max="9" width="8" style="1" customWidth="1"/>
    <col min="10" max="10" width="6.6640625" style="1" customWidth="1"/>
    <col min="11" max="11" width="5.6640625" style="1" customWidth="1"/>
    <col min="12" max="25" width="10.6640625" style="1" hidden="1" customWidth="1"/>
    <col min="26" max="1024" width="10.6640625" style="1" customWidth="1"/>
  </cols>
  <sheetData>
    <row r="1" spans="1:25" ht="31.25" customHeight="1" x14ac:dyDescent="0.3">
      <c r="A1" s="104">
        <f>A8</f>
        <v>42095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25" ht="6.5" customHeigh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25" x14ac:dyDescent="0.2">
      <c r="A3" s="1" t="s">
        <v>2</v>
      </c>
      <c r="B3" s="105">
        <f>Gesamt!$B$5</f>
        <v>0</v>
      </c>
      <c r="C3" s="105"/>
      <c r="D3" s="105"/>
      <c r="F3" s="1" t="s">
        <v>3</v>
      </c>
      <c r="G3" s="105">
        <f>Gesamt!$G$5</f>
        <v>0</v>
      </c>
      <c r="H3" s="105"/>
      <c r="I3" s="105"/>
      <c r="J3" s="105"/>
    </row>
    <row r="4" spans="1:25" x14ac:dyDescent="0.2">
      <c r="B4" s="27"/>
      <c r="C4" s="27"/>
      <c r="D4" s="27"/>
    </row>
    <row r="5" spans="1:25" x14ac:dyDescent="0.2">
      <c r="A5" s="1" t="s">
        <v>1</v>
      </c>
      <c r="B5" s="105">
        <f>Gesamt!$B$3</f>
        <v>0</v>
      </c>
      <c r="C5" s="105"/>
      <c r="D5" s="105"/>
    </row>
    <row r="6" spans="1:25" x14ac:dyDescent="0.2">
      <c r="D6" s="28"/>
    </row>
    <row r="7" spans="1:25" ht="17" x14ac:dyDescent="0.2">
      <c r="A7" s="29" t="s">
        <v>37</v>
      </c>
      <c r="B7" s="29" t="s">
        <v>38</v>
      </c>
      <c r="C7" s="29" t="s">
        <v>39</v>
      </c>
      <c r="D7" s="30" t="s">
        <v>40</v>
      </c>
      <c r="E7" s="30" t="s">
        <v>41</v>
      </c>
      <c r="F7" s="30" t="s">
        <v>42</v>
      </c>
      <c r="G7" s="30" t="s">
        <v>54</v>
      </c>
      <c r="H7" s="30" t="s">
        <v>44</v>
      </c>
      <c r="I7" s="30" t="s">
        <v>45</v>
      </c>
      <c r="J7" s="30" t="s">
        <v>10</v>
      </c>
      <c r="K7" s="30" t="s">
        <v>11</v>
      </c>
      <c r="L7" s="31"/>
      <c r="M7" s="31"/>
      <c r="N7" s="31"/>
      <c r="O7" s="31"/>
      <c r="P7" s="31"/>
    </row>
    <row r="8" spans="1:25" x14ac:dyDescent="0.2">
      <c r="A8" s="32">
        <v>42095</v>
      </c>
      <c r="B8" s="32" t="s">
        <v>53</v>
      </c>
      <c r="C8" s="33"/>
      <c r="D8" s="35"/>
      <c r="E8" s="35"/>
      <c r="F8" t="str">
        <f>IF(K8="X",Gesamt!$C$8,IF(J8="X",Gesamt!$C$9,IF(IF(E8&lt;D8,E8+(24-D8),E8-D8)&gt;0,IF(E8&lt;D8,E8+(24-D8),E8-D8),"")))</f>
        <v/>
      </c>
      <c r="G8" s="36" t="str">
        <f>IF(SUM(L8:P8)=0,"",SUM(L8:P8))</f>
        <v/>
      </c>
      <c r="H8" s="36" t="str">
        <f>IF(D8="","",IF(Q8=0,IF(B8="Sonntag",IF(D8&gt;E8,24-D8,E8-D8),IF(AND(B8="Samstag",Q9=0),IF(D8&gt;E8,E8,""),"")),IF(AND(B8="Samstag",Q9=0),IF(D8&gt;E8,E8,""),"")))</f>
        <v/>
      </c>
      <c r="I8" s="36" t="str">
        <f>IF(D8="","",IF(AND(Q8=1,Q9=1),IF(D8&gt;E8,24-D8+E8,E8-D8),IF(Q8=1,IF(D8&gt;E8,24-D8,E8-D8),IF(AND(Q9=1,D8&gt;E8),E8,""))))</f>
        <v/>
      </c>
      <c r="J8" s="36" t="str">
        <f>IF(C8="Urlaub","X","")</f>
        <v/>
      </c>
      <c r="K8" s="36" t="str">
        <f>IF(C8="Krank","X","")</f>
        <v/>
      </c>
      <c r="L8" s="37">
        <f>IF(OR(Q8=1,Q9=1,B8="Sonntag",B9="Sonntag"),"",SUM(R8:W8))</f>
        <v>0</v>
      </c>
      <c r="M8" s="38" t="str">
        <f>IF(B8="Sonntag","",IF(AND(Q8=1,D8&gt;E8),SUM(U8:W8),""))</f>
        <v/>
      </c>
      <c r="N8" s="38" t="str">
        <f>IF(OR(AND(Q8=1,Q9=1),AND(Q9=1,B8="Sonntag")),"",IF(Q9=1,SUM(R8:T8),""))</f>
        <v/>
      </c>
      <c r="O8" s="38" t="str">
        <f>IF(Q9=1,"",IF(AND(B8="Sonntag",D8&gt;E8,Q8=0),SUM(U8:W8),""))</f>
        <v/>
      </c>
      <c r="P8" s="38" t="str">
        <f>IF(OR(Q8=1,Q9=1),"",IF(B9="Sonntag",SUM(R8:W8),""))</f>
        <v/>
      </c>
      <c r="Q8" s="38" t="b">
        <f>OR(Feiertage!$B$1=A8,Feiertage!$B$2=A8,Feiertage!$B$3=A8,Feiertage!$B$4=A8,Feiertage!$B$5=A8,Feiertage!$B$6=A8,Feiertage!$B$7=A8,Feiertage!$B$8=A8,Feiertage!$B$9=A8)</f>
        <v>0</v>
      </c>
      <c r="R8" s="38" t="str">
        <f>IF(AND(D8&gt;E8,D8&lt;20),4,"")</f>
        <v/>
      </c>
      <c r="S8" s="38" t="str">
        <f>IF(AND(D8&gt;E8,D8&gt;=20),24-D8,"")</f>
        <v/>
      </c>
      <c r="T8" s="38" t="str">
        <f>IF(AND(D8&lt;E8,E8&gt;=20),E8-20,"")</f>
        <v/>
      </c>
      <c r="U8" s="38" t="str">
        <f>IF(AND(D8&gt;E8,E8&gt;=6),6,"")</f>
        <v/>
      </c>
      <c r="V8" s="38" t="str">
        <f>IF(AND(D8&gt;E8,E8&lt;6),E8,"")</f>
        <v/>
      </c>
      <c r="W8" s="38" t="str">
        <f>IF(AND(D8&lt;E8,E8&gt;=6,D8&lt;=6),6-D8,"")</f>
        <v/>
      </c>
      <c r="X8" s="38" t="str">
        <f>IF(AND(D8&lt;E8,E8&lt;6),6-E8,"")</f>
        <v/>
      </c>
      <c r="Y8" s="39" t="s">
        <v>47</v>
      </c>
    </row>
    <row r="9" spans="1:25" x14ac:dyDescent="0.2">
      <c r="A9" s="32">
        <v>42096</v>
      </c>
      <c r="B9" s="32" t="s">
        <v>46</v>
      </c>
      <c r="C9" s="33"/>
      <c r="D9" s="35"/>
      <c r="E9" s="35"/>
      <c r="F9" t="str">
        <f>IF(K9="X",Gesamt!$C$8,IF(J9="X",Gesamt!$C$9,IF(IF(E9&lt;D9,E9+(24-D9),E9-D9)&gt;0,IF(E9&lt;D9,E9+(24-D9),E9-D9),"")))</f>
        <v/>
      </c>
      <c r="G9" s="36" t="str">
        <f>IF(SUM(L9:P9)=0,"",SUM(L9:P9))</f>
        <v/>
      </c>
      <c r="H9" s="36" t="str">
        <f>IF(D9="","",IF(Q9=0,IF(B9="Sonntag",IF(D9&gt;E9,24-D9,E9-D9),IF(AND(B9="Samstag",Q10=0),IF(D9&gt;E9,E9,""),"")),IF(AND(B9="Samstag",Q10=0),IF(D9&gt;E9,E9,""),"")))</f>
        <v/>
      </c>
      <c r="I9" s="36" t="str">
        <f>IF(D9="","",IF(AND(Q9=1,Q10=1),IF(D9&gt;E9,24-D9+E9,E9-D9),IF(Q9=1,IF(D9&gt;E9,24-D9,E9-D9),IF(AND(Q10=1,D9&gt;E9),E9,""))))</f>
        <v/>
      </c>
      <c r="J9" s="36" t="str">
        <f>IF(C9="Urlaub","X","")</f>
        <v/>
      </c>
      <c r="K9" s="36" t="str">
        <f>IF(C9="Krank","X","")</f>
        <v/>
      </c>
      <c r="L9" s="37">
        <f>IF(OR(Q9=1,Q10=1,B9="Sonntag",B10="Sonntag"),"",SUM(R9:W9))</f>
        <v>0</v>
      </c>
      <c r="M9" s="38" t="str">
        <f>IF(B9="Sonntag","",IF(AND(Q9=1,D9&gt;E9),SUM(U9:W9),""))</f>
        <v/>
      </c>
      <c r="N9" s="38" t="str">
        <f>IF(OR(AND(Q9=1,Q10=1),AND(Q10=1,B9="Sonntag")),"",IF(Q10=1,SUM(R9:T9),""))</f>
        <v/>
      </c>
      <c r="O9" s="38" t="str">
        <f>IF(Q10=1,"",IF(AND(B9="Sonntag",D9&gt;E9,Q9=0),SUM(U9:W9),""))</f>
        <v/>
      </c>
      <c r="P9" s="38" t="str">
        <f>IF(OR(Q9=1,Q10=1),"",IF(B10="Sonntag",SUM(R9:W9),""))</f>
        <v/>
      </c>
      <c r="Q9" s="38" t="b">
        <f>OR(Feiertage!$B$1=A9,Feiertage!$B$2=A9,Feiertage!$B$3=A9,Feiertage!$B$4=A9,Feiertage!$B$5=A9,Feiertage!$B$6=A9,Feiertage!$B$7=A9,Feiertage!$B$8=A9,Feiertage!$B$9=A9)</f>
        <v>0</v>
      </c>
      <c r="R9" s="38" t="str">
        <f>IF(AND(D9&gt;E9,D9&lt;20),4,"")</f>
        <v/>
      </c>
      <c r="S9" s="38" t="str">
        <f>IF(AND(D9&gt;E9,D9&gt;=20),24-D9,"")</f>
        <v/>
      </c>
      <c r="T9" s="38" t="str">
        <f>IF(AND(D9&lt;E9,E9&gt;=20),E9-20,"")</f>
        <v/>
      </c>
      <c r="U9" s="38" t="str">
        <f>IF(AND(D9&gt;E9,E9&gt;=6),6,"")</f>
        <v/>
      </c>
      <c r="V9" s="38" t="str">
        <f>IF(AND(D9&gt;E9,E9&lt;6),E9,"")</f>
        <v/>
      </c>
      <c r="W9" s="38" t="str">
        <f>IF(AND(D9&lt;E9,E9&gt;=6,D9&lt;=6),6-D9,"")</f>
        <v/>
      </c>
      <c r="X9" s="38" t="str">
        <f>IF(AND(D9&lt;E9,E9&lt;6),6-E9,"")</f>
        <v/>
      </c>
      <c r="Y9" s="39" t="s">
        <v>47</v>
      </c>
    </row>
    <row r="10" spans="1:25" x14ac:dyDescent="0.2">
      <c r="A10" s="32">
        <v>42097</v>
      </c>
      <c r="B10" s="32" t="s">
        <v>48</v>
      </c>
      <c r="C10" s="33"/>
      <c r="D10" s="35"/>
      <c r="E10" s="35"/>
      <c r="F10" t="str">
        <f>IF(K10="X",Gesamt!$C$8,IF(J10="X",Gesamt!$C$9,IF(IF(E10&lt;D10,E10+(24-D10),E10-D10)&gt;0,IF(E10&lt;D10,E10+(24-D10),E10-D10),"")))</f>
        <v/>
      </c>
      <c r="G10" s="36" t="str">
        <f>IF(SUM(L10:P10)=0,"",SUM(L10:P10))</f>
        <v/>
      </c>
      <c r="H10" s="36" t="str">
        <f>IF(D10="","",IF(Q10=0,IF(B10="Sonntag",IF(D10&gt;E10,24-D10,E10-D10),IF(AND(B10="Samstag",Q11=0),IF(D10&gt;E10,E10,""),"")),IF(AND(B10="Samstag",Q11=0),IF(D10&gt;E10,E10,""),"")))</f>
        <v/>
      </c>
      <c r="I10" s="36" t="str">
        <f>IF(D10="","",IF(AND(Q10=1,Q11=1),IF(D10&gt;E10,24-D10+E10,E10-D10),IF(Q10=1,IF(D10&gt;E10,24-D10,E10-D10),IF(AND(Q11=1,D10&gt;E10),E10,""))))</f>
        <v/>
      </c>
      <c r="J10" s="36" t="str">
        <f>IF(C10="Urlaub","X","")</f>
        <v/>
      </c>
      <c r="K10" s="36" t="str">
        <f>IF(C10="Krank","X","")</f>
        <v/>
      </c>
      <c r="L10" s="37">
        <f>IF(OR(Q10=1,Q11=1,B10="Sonntag",B11="Sonntag"),"",SUM(R10:W10))</f>
        <v>0</v>
      </c>
      <c r="M10" s="38" t="str">
        <f>IF(B10="Sonntag","",IF(AND(Q10=1,D10&gt;E10),SUM(U10:W10),""))</f>
        <v/>
      </c>
      <c r="N10" s="38" t="str">
        <f>IF(OR(AND(Q10=1,Q11=1),AND(Q11=1,B10="Sonntag")),"",IF(Q11=1,SUM(R10:T10),""))</f>
        <v/>
      </c>
      <c r="O10" s="38" t="str">
        <f>IF(Q11=1,"",IF(AND(B10="Sonntag",D10&gt;E10,Q10=0),SUM(U10:W10),""))</f>
        <v/>
      </c>
      <c r="P10" s="38" t="str">
        <f>IF(OR(Q10=1,Q11=1),"",IF(B11="Sonntag",SUM(R10:W10),""))</f>
        <v/>
      </c>
      <c r="Q10" s="38" t="b">
        <f>OR(Feiertage!$B$1=A10,Feiertage!$B$2=A10,Feiertage!$B$3=A10,Feiertage!$B$4=A10,Feiertage!$B$5=A10,Feiertage!$B$6=A10,Feiertage!$B$7=A10,Feiertage!$B$8=A10,Feiertage!$B$9=A10)</f>
        <v>0</v>
      </c>
      <c r="R10" s="38" t="str">
        <f>IF(AND(D10&gt;E10,D10&lt;20),4,"")</f>
        <v/>
      </c>
      <c r="S10" s="38" t="str">
        <f>IF(AND(D10&gt;E10,D10&gt;=20),24-D10,"")</f>
        <v/>
      </c>
      <c r="T10" s="38" t="str">
        <f>IF(AND(D10&lt;E10,E10&gt;=20),E10-20,"")</f>
        <v/>
      </c>
      <c r="U10" s="38" t="str">
        <f>IF(AND(D10&gt;E10,E10&gt;=6),6,"")</f>
        <v/>
      </c>
      <c r="V10" s="38" t="str">
        <f>IF(AND(D10&gt;E10,E10&lt;6),E10,"")</f>
        <v/>
      </c>
      <c r="W10" s="38" t="str">
        <f>IF(AND(D10&lt;E10,E10&gt;=6,D10&lt;=6),6-D10,"")</f>
        <v/>
      </c>
      <c r="X10" s="38" t="str">
        <f>IF(AND(D10&lt;E10,E10&lt;6),6-E10,"")</f>
        <v/>
      </c>
      <c r="Y10" s="39" t="s">
        <v>47</v>
      </c>
    </row>
    <row r="11" spans="1:25" x14ac:dyDescent="0.2">
      <c r="A11" s="32">
        <v>42098</v>
      </c>
      <c r="B11" s="32" t="s">
        <v>49</v>
      </c>
      <c r="C11" s="33"/>
      <c r="D11" s="35"/>
      <c r="E11" s="35"/>
      <c r="F11" t="str">
        <f>IF(K11="X",Gesamt!$C$8,IF(J11="X",Gesamt!$C$9,IF(IF(E11&lt;D11,E11+(24-D11),E11-D11)&gt;0,IF(E11&lt;D11,E11+(24-D11),E11-D11),"")))</f>
        <v/>
      </c>
      <c r="G11" s="36" t="str">
        <f>IF(SUM(L11:P11)=0,"",SUM(L11:P11))</f>
        <v/>
      </c>
      <c r="H11" s="36" t="str">
        <f>IF(D11="","",IF(Q11=0,IF(B11="Sonntag",IF(D11&gt;E11,24-D11,E11-D11),IF(AND(B11="Samstag",Q12=0),IF(D11&gt;E11,E11,""),"")),IF(AND(B11="Samstag",Q12=0),IF(D11&gt;E11,E11,""),"")))</f>
        <v/>
      </c>
      <c r="I11" s="36" t="str">
        <f>IF(D11="","",IF(AND(Q11=1,Q12=1),IF(D11&gt;E11,24-D11+E11,E11-D11),IF(Q11=1,IF(D11&gt;E11,24-D11,E11-D11),IF(AND(Q12=1,D11&gt;E11),E11,""))))</f>
        <v/>
      </c>
      <c r="J11" s="36" t="str">
        <f>IF(C11="Urlaub","X","")</f>
        <v/>
      </c>
      <c r="K11" s="36" t="str">
        <f>IF(C11="Krank","X","")</f>
        <v/>
      </c>
      <c r="L11" s="41" t="str">
        <f>IF(OR(Q11=1,Q12=1,B11="Sonntag",B12="Sonntag"),"",SUM(R11:X11))</f>
        <v/>
      </c>
      <c r="M11" s="42" t="str">
        <f>IF(B11="Sonntag","",IF(AND(Q11=1,D11&gt;E11),SUM(U11:X11),""))</f>
        <v/>
      </c>
      <c r="N11" s="42" t="str">
        <f>IF(AND(Q11=1,Q12=1),"",IF(Q12=1,SUM(R11:T11),""))</f>
        <v/>
      </c>
      <c r="O11" s="42" t="str">
        <f>IF(Q12=1,"",IF(AND(B11="Sonntag",D11&gt;E11,Q11=0),SUM(U11:X11),""))</f>
        <v/>
      </c>
      <c r="P11" s="42">
        <f>IF(OR(Q11=1,Q12=1),"",IF(B12="Sonntag",SUM(R11:T11),""))</f>
        <v>0</v>
      </c>
      <c r="Q11" s="42" t="b">
        <f>OR(Feiertage!$B$1=A11,Feiertage!$B$2=A11,Feiertage!$B$3=A11,Feiertage!$B$4=A11,Feiertage!$B$5=A11,Feiertage!$B$6=A11,Feiertage!$B$7=A11,Feiertage!$B$8=A11,Feiertage!$B$9=A11)</f>
        <v>0</v>
      </c>
      <c r="R11" s="42" t="str">
        <f>IF(AND(D11&gt;E11,D11&lt;20),4,IF(AND(D11&lt;E11,D11&lt;=6),6-D11,""))</f>
        <v/>
      </c>
      <c r="S11" s="42" t="str">
        <f>IF(AND(D11&gt;E11,D11&gt;=20),24-D11,"")</f>
        <v/>
      </c>
      <c r="T11" s="42" t="str">
        <f>IF(AND(D11&lt;E11,E11&gt;=20),E11-20,"")</f>
        <v/>
      </c>
      <c r="U11" s="42" t="str">
        <f>IF(AND(D11&gt;E11,E11&gt;=6),6,"")</f>
        <v/>
      </c>
      <c r="V11" s="42" t="str">
        <f>IF(AND(D11&gt;E11,E11&lt;6),E11,"")</f>
        <v/>
      </c>
      <c r="W11" s="42" t="str">
        <f>IF(AND(D11&lt;E11,E11&gt;=6,D11&lt;=6),6-D11,"")</f>
        <v/>
      </c>
      <c r="X11" s="42" t="str">
        <f>IF(AND(D11&lt;E11,E11&lt;6),6-E11,"")</f>
        <v/>
      </c>
      <c r="Y11" s="43" t="s">
        <v>49</v>
      </c>
    </row>
    <row r="12" spans="1:25" x14ac:dyDescent="0.2">
      <c r="A12" s="32">
        <v>42099</v>
      </c>
      <c r="B12" s="32" t="s">
        <v>44</v>
      </c>
      <c r="C12" s="33"/>
      <c r="D12" s="35"/>
      <c r="E12" s="35"/>
      <c r="F12" t="str">
        <f>IF(K12="X",Gesamt!$C$8,IF(J12="X",Gesamt!$C$9,IF(IF(E12&lt;D12,E12+(24-D12),E12-D12)&gt;0,IF(E12&lt;D12,E12+(24-D12),E12-D12),"")))</f>
        <v/>
      </c>
      <c r="G12" s="36" t="str">
        <f>IF(SUM(L12:P12)=0,"",SUM(L12:P12))</f>
        <v/>
      </c>
      <c r="H12" s="36" t="str">
        <f>IF(D12="","",IF(Q12=0,IF(B12="Sonntag",IF(D12&gt;E12,24-D12,E12-D12),IF(AND(B12="Samstag",Q13=0),IF(D12&gt;E12,E12,""),"")),IF(AND(B12="Samstag",Q13=0),IF(D12&gt;E12,E12,""),"")))</f>
        <v/>
      </c>
      <c r="I12" s="36" t="str">
        <f>IF(D12="","",IF(AND(Q12=1,Q13=1),IF(D12&gt;E12,24-D12+E12,E12-D12),IF(Q12=1,IF(D12&gt;E12,24-D12,E12-D12),IF(AND(Q13=1,D12&gt;E12),E12,""))))</f>
        <v/>
      </c>
      <c r="J12" s="36" t="str">
        <f>IF(C12="Urlaub","X","")</f>
        <v/>
      </c>
      <c r="K12" s="36" t="str">
        <f>IF(C12="Krank","X","")</f>
        <v/>
      </c>
      <c r="L12" s="44" t="str">
        <f>IF(OR(Q12=1,Q13=1,B12="Sonntag",B13="Sonntag"),"",SUM(R12:X12))</f>
        <v/>
      </c>
      <c r="M12" s="45" t="str">
        <f>IF(B13="Sonntag","",IF(AND(Q12=1,D12&gt;E12),SUM(U12:X12),""))</f>
        <v/>
      </c>
      <c r="N12" s="45" t="str">
        <f>IF(AND(Q12=1,Q14=1),"",IF(Q13=1,SUM(R12:T12),""))</f>
        <v/>
      </c>
      <c r="O12" s="45" t="str">
        <f>IF(Q14=1,"",IF(AND(B12="Sonntag",D12&gt;E12,Q12=0),SUM(U12:X12),""))</f>
        <v/>
      </c>
      <c r="P12" s="45" t="str">
        <f>IF(OR(Q12=1,Q14=1),"",IF(B13="Sonntag",SUM(R12:T12),""))</f>
        <v/>
      </c>
      <c r="Q12" s="45" t="b">
        <f>OR(Feiertage!$B$1=A12,Feiertage!$B$2=A12,Feiertage!$B$3=A12,Feiertage!$B$4=A12,Feiertage!$B$5=A12,Feiertage!$B$6=A12,Feiertage!$B$7=A12,Feiertage!$B$8=A12,Feiertage!$B$9=A12)</f>
        <v>0</v>
      </c>
      <c r="R12" s="45" t="str">
        <f>IF(AND(D12&gt;E12,D12&lt;20),4,"")</f>
        <v/>
      </c>
      <c r="S12" s="45" t="str">
        <f>IF(AND(D12&gt;E12,D12&gt;=20),24-D12,"")</f>
        <v/>
      </c>
      <c r="T12" s="45" t="str">
        <f>IF(AND(D12&lt;E12,E12&gt;=20),E12-20,"")</f>
        <v/>
      </c>
      <c r="U12" s="45" t="str">
        <f>IF(AND(D12&gt;E12,E12&gt;=6),6,"")</f>
        <v/>
      </c>
      <c r="V12" s="45" t="str">
        <f>IF(AND(D12&gt;E12,E12&lt;6),E12,"")</f>
        <v/>
      </c>
      <c r="W12" s="45" t="str">
        <f>IF(AND(D12&lt;E12,E12&gt;=6,D12&lt;=6),6-D12,"")</f>
        <v/>
      </c>
      <c r="X12" s="45" t="str">
        <f>IF(AND(D12&lt;E12,E12&lt;6),E12-D12,"")</f>
        <v/>
      </c>
      <c r="Y12" s="46" t="s">
        <v>44</v>
      </c>
    </row>
    <row r="13" spans="1:25" s="54" customFormat="1" x14ac:dyDescent="0.2">
      <c r="A13" s="32"/>
      <c r="B13" s="32"/>
      <c r="C13" s="47"/>
      <c r="D13" s="102" t="s">
        <v>50</v>
      </c>
      <c r="E13" s="102"/>
      <c r="F13" s="48">
        <f>SUM(F8:F12)</f>
        <v>0</v>
      </c>
      <c r="G13" s="48">
        <f>SUM(G8:G12)</f>
        <v>0</v>
      </c>
      <c r="H13" s="48">
        <f>SUM(H8:H12)</f>
        <v>0</v>
      </c>
      <c r="I13" s="48">
        <f>SUM(I8:I12)</f>
        <v>0</v>
      </c>
      <c r="J13" s="49">
        <f>COUNTIF(J8:J12,"X")</f>
        <v>0</v>
      </c>
      <c r="K13" s="50">
        <f>COUNTIF(K8:K12,"X")</f>
        <v>0</v>
      </c>
      <c r="L13" s="64"/>
      <c r="M13" s="64"/>
      <c r="N13" s="31"/>
      <c r="O13" s="64"/>
      <c r="P13" s="31"/>
    </row>
    <row r="14" spans="1:25" x14ac:dyDescent="0.2">
      <c r="A14" s="32">
        <v>42100</v>
      </c>
      <c r="B14" s="32" t="s">
        <v>51</v>
      </c>
      <c r="C14" s="33"/>
      <c r="D14" s="35"/>
      <c r="E14" s="35"/>
      <c r="F14" t="str">
        <f>IF(K14="X",Gesamt!$C$8,IF(J14="X",Gesamt!$C$9,IF(IF(E14&lt;D14,E14+(24-D14),E14-D14)&gt;0,IF(E14&lt;D14,E14+(24-D14),E14-D14),"")))</f>
        <v/>
      </c>
      <c r="G14" s="36" t="str">
        <f t="shared" ref="G14:G20" si="0">IF(SUM(L14:P14)=0,"",SUM(L14:P14))</f>
        <v/>
      </c>
      <c r="H14" s="36" t="str">
        <f t="shared" ref="H14:H20" si="1">IF(D14="","",IF(Q14=0,IF(B14="Sonntag",IF(D14&gt;E14,24-D14,E14-D14),IF(AND(B14="Samstag",Q15=0),IF(D14&gt;E14,E14,""),"")),IF(AND(B14="Samstag",Q15=0),IF(D14&gt;E14,E14,""),"")))</f>
        <v/>
      </c>
      <c r="I14" s="36" t="str">
        <f t="shared" ref="I14:I20" si="2">IF(D14="","",IF(AND(Q14=1,Q15=1),IF(D14&gt;E14,24-D14+E14,E14-D14),IF(Q14=1,IF(D14&gt;E14,24-D14,E14-D14),IF(AND(Q15=1,D14&gt;E14),E14,""))))</f>
        <v/>
      </c>
      <c r="J14" s="36" t="str">
        <f t="shared" ref="J14:J20" si="3">IF(C14="Urlaub","X","")</f>
        <v/>
      </c>
      <c r="K14" s="36" t="str">
        <f t="shared" ref="K14:K20" si="4">IF(C14="Krank","X","")</f>
        <v/>
      </c>
      <c r="L14" s="37">
        <f>IF(OR(Q14=1,Q15=1,B14="Sonntag",B15="Sonntag"),"",SUM(R14:W14))</f>
        <v>0</v>
      </c>
      <c r="M14" s="38" t="str">
        <f>IF(B14="Sonntag","",IF(AND(Q14=1,D14&gt;E14),SUM(U14:W14),""))</f>
        <v/>
      </c>
      <c r="N14" s="38" t="str">
        <f>IF(OR(AND(Q14=1,Q15=1),AND(Q15=1,B14="Sonntag")),"",IF(Q15=1,SUM(R14:T14),""))</f>
        <v/>
      </c>
      <c r="O14" s="38" t="str">
        <f>IF(Q15=1,"",IF(AND(B14="Sonntag",D14&gt;E14,Q14=0),SUM(U14:W14),""))</f>
        <v/>
      </c>
      <c r="P14" s="38" t="str">
        <f>IF(OR(Q14=1,Q15=1),"",IF(B15="Sonntag",SUM(R14:W14),""))</f>
        <v/>
      </c>
      <c r="Q14" s="38" t="b">
        <f>OR(Feiertage!$B$1=A14,Feiertage!$B$2=A14,Feiertage!$B$3=A14,Feiertage!$B$4=A14,Feiertage!$B$5=A14,Feiertage!$B$6=A14,Feiertage!$B$7=A14,Feiertage!$B$8=A14,Feiertage!$B$9=A14)</f>
        <v>0</v>
      </c>
      <c r="R14" s="38" t="str">
        <f>IF(AND(D14&gt;E14,D14&lt;20),4,"")</f>
        <v/>
      </c>
      <c r="S14" s="38" t="str">
        <f t="shared" ref="S14:S20" si="5">IF(AND(D14&gt;E14,D14&gt;=20),24-D14,"")</f>
        <v/>
      </c>
      <c r="T14" s="38" t="str">
        <f t="shared" ref="T14:T20" si="6">IF(AND(D14&lt;E14,E14&gt;=20),E14-20,"")</f>
        <v/>
      </c>
      <c r="U14" s="38" t="str">
        <f t="shared" ref="U14:U20" si="7">IF(AND(D14&gt;E14,E14&gt;=6),6,"")</f>
        <v/>
      </c>
      <c r="V14" s="38" t="str">
        <f t="shared" ref="V14:V20" si="8">IF(AND(D14&gt;E14,E14&lt;6),E14,"")</f>
        <v/>
      </c>
      <c r="W14" s="38" t="str">
        <f t="shared" ref="W14:W20" si="9">IF(AND(D14&lt;E14,E14&gt;=6,D14&lt;=6),6-D14,"")</f>
        <v/>
      </c>
      <c r="X14" s="38" t="str">
        <f t="shared" ref="X14:X19" si="10">IF(AND(D14&lt;E14,E14&lt;6),6-E14,"")</f>
        <v/>
      </c>
      <c r="Y14" s="39" t="s">
        <v>47</v>
      </c>
    </row>
    <row r="15" spans="1:25" x14ac:dyDescent="0.2">
      <c r="A15" s="32">
        <v>42101</v>
      </c>
      <c r="B15" s="32" t="s">
        <v>52</v>
      </c>
      <c r="C15" s="33"/>
      <c r="D15" s="35"/>
      <c r="E15" s="35"/>
      <c r="F15" t="str">
        <f>IF(K15="X",Gesamt!$C$8,IF(J15="X",Gesamt!$C$9,IF(IF(E15&lt;D15,E15+(24-D15),E15-D15)&gt;0,IF(E15&lt;D15,E15+(24-D15),E15-D15),"")))</f>
        <v/>
      </c>
      <c r="G15" s="36" t="str">
        <f t="shared" si="0"/>
        <v/>
      </c>
      <c r="H15" s="36" t="str">
        <f t="shared" si="1"/>
        <v/>
      </c>
      <c r="I15" s="36" t="str">
        <f t="shared" si="2"/>
        <v/>
      </c>
      <c r="J15" s="36" t="str">
        <f t="shared" si="3"/>
        <v/>
      </c>
      <c r="K15" s="36" t="str">
        <f t="shared" si="4"/>
        <v/>
      </c>
      <c r="L15" s="37">
        <f>IF(OR(Q15=1,Q16=1,B15="Sonntag",B16="Sonntag"),"",SUM(R15:W15))</f>
        <v>0</v>
      </c>
      <c r="M15" s="38" t="str">
        <f>IF(B15="Sonntag","",IF(AND(Q15=1,D15&gt;E15),SUM(U15:W15),""))</f>
        <v/>
      </c>
      <c r="N15" s="38" t="str">
        <f>IF(OR(AND(Q15=1,Q16=1),AND(Q16=1,B15="Sonntag")),"",IF(Q16=1,SUM(R15:T15),""))</f>
        <v/>
      </c>
      <c r="O15" s="38" t="str">
        <f>IF(Q16=1,"",IF(AND(B15="Sonntag",D15&gt;E15,Q15=0),SUM(U15:W15),""))</f>
        <v/>
      </c>
      <c r="P15" s="38" t="str">
        <f>IF(OR(Q15=1,Q16=1),"",IF(B16="Sonntag",SUM(R15:W15),""))</f>
        <v/>
      </c>
      <c r="Q15" s="38" t="b">
        <f>OR(Feiertage!$B$1=A15,Feiertage!$B$2=A15,Feiertage!$B$3=A15,Feiertage!$B$4=A15,Feiertage!$B$5=A15,Feiertage!$B$6=A15,Feiertage!$B$7=A15,Feiertage!$B$8=A15,Feiertage!$B$9=A15)</f>
        <v>0</v>
      </c>
      <c r="R15" s="38" t="str">
        <f>IF(AND(D15&gt;E15,D15&lt;20),4,"")</f>
        <v/>
      </c>
      <c r="S15" s="38" t="str">
        <f t="shared" si="5"/>
        <v/>
      </c>
      <c r="T15" s="38" t="str">
        <f t="shared" si="6"/>
        <v/>
      </c>
      <c r="U15" s="38" t="str">
        <f t="shared" si="7"/>
        <v/>
      </c>
      <c r="V15" s="38" t="str">
        <f t="shared" si="8"/>
        <v/>
      </c>
      <c r="W15" s="38" t="str">
        <f t="shared" si="9"/>
        <v/>
      </c>
      <c r="X15" s="38" t="str">
        <f t="shared" si="10"/>
        <v/>
      </c>
      <c r="Y15" s="39" t="s">
        <v>47</v>
      </c>
    </row>
    <row r="16" spans="1:25" x14ac:dyDescent="0.2">
      <c r="A16" s="32">
        <v>42102</v>
      </c>
      <c r="B16" s="32" t="s">
        <v>53</v>
      </c>
      <c r="C16" s="33"/>
      <c r="D16" s="35"/>
      <c r="E16" s="35"/>
      <c r="F16" t="str">
        <f>IF(K16="X",Gesamt!$C$8,IF(J16="X",Gesamt!$C$9,IF(IF(E16&lt;D16,E16+(24-D16),E16-D16)&gt;0,IF(E16&lt;D16,E16+(24-D16),E16-D16),"")))</f>
        <v/>
      </c>
      <c r="G16" s="36" t="str">
        <f t="shared" si="0"/>
        <v/>
      </c>
      <c r="H16" s="36" t="str">
        <f t="shared" si="1"/>
        <v/>
      </c>
      <c r="I16" s="36" t="str">
        <f t="shared" si="2"/>
        <v/>
      </c>
      <c r="J16" s="36" t="str">
        <f t="shared" si="3"/>
        <v/>
      </c>
      <c r="K16" s="36" t="str">
        <f t="shared" si="4"/>
        <v/>
      </c>
      <c r="L16" s="37">
        <f>IF(OR(Q16=1,Q17=1,B16="Sonntag",B17="Sonntag"),"",SUM(R16:W16))</f>
        <v>0</v>
      </c>
      <c r="M16" s="38" t="str">
        <f>IF(B16="Sonntag","",IF(AND(Q16=1,D16&gt;E16),SUM(U16:W16),""))</f>
        <v/>
      </c>
      <c r="N16" s="38" t="str">
        <f>IF(OR(AND(Q16=1,Q17=1),AND(Q17=1,B16="Sonntag")),"",IF(Q17=1,SUM(R16:T16),""))</f>
        <v/>
      </c>
      <c r="O16" s="38" t="str">
        <f>IF(Q17=1,"",IF(AND(B16="Sonntag",D16&gt;E16,Q16=0),SUM(U16:W16),""))</f>
        <v/>
      </c>
      <c r="P16" s="38" t="str">
        <f>IF(OR(Q16=1,Q17=1),"",IF(B17="Sonntag",SUM(R16:W16),""))</f>
        <v/>
      </c>
      <c r="Q16" s="38" t="b">
        <f>OR(Feiertage!$B$1=A16,Feiertage!$B$2=A16,Feiertage!$B$3=A16,Feiertage!$B$4=A16,Feiertage!$B$5=A16,Feiertage!$B$6=A16,Feiertage!$B$7=A16,Feiertage!$B$8=A16,Feiertage!$B$9=A16)</f>
        <v>0</v>
      </c>
      <c r="R16" s="38" t="str">
        <f>IF(AND(D16&gt;E16,D16&lt;20),4,"")</f>
        <v/>
      </c>
      <c r="S16" s="38" t="str">
        <f t="shared" si="5"/>
        <v/>
      </c>
      <c r="T16" s="38" t="str">
        <f t="shared" si="6"/>
        <v/>
      </c>
      <c r="U16" s="38" t="str">
        <f t="shared" si="7"/>
        <v/>
      </c>
      <c r="V16" s="38" t="str">
        <f t="shared" si="8"/>
        <v/>
      </c>
      <c r="W16" s="38" t="str">
        <f t="shared" si="9"/>
        <v/>
      </c>
      <c r="X16" s="38" t="str">
        <f t="shared" si="10"/>
        <v/>
      </c>
      <c r="Y16" s="39" t="s">
        <v>47</v>
      </c>
    </row>
    <row r="17" spans="1:25" x14ac:dyDescent="0.2">
      <c r="A17" s="32">
        <v>42103</v>
      </c>
      <c r="B17" s="32" t="s">
        <v>46</v>
      </c>
      <c r="C17" s="33"/>
      <c r="D17" s="35"/>
      <c r="E17" s="35"/>
      <c r="F17" t="str">
        <f>IF(K17="X",Gesamt!$C$8,IF(J17="X",Gesamt!$C$9,IF(IF(E17&lt;D17,E17+(24-D17),E17-D17)&gt;0,IF(E17&lt;D17,E17+(24-D17),E17-D17),"")))</f>
        <v/>
      </c>
      <c r="G17" s="36" t="str">
        <f t="shared" si="0"/>
        <v/>
      </c>
      <c r="H17" s="36" t="str">
        <f t="shared" si="1"/>
        <v/>
      </c>
      <c r="I17" s="36" t="str">
        <f t="shared" si="2"/>
        <v/>
      </c>
      <c r="J17" s="36" t="str">
        <f t="shared" si="3"/>
        <v/>
      </c>
      <c r="K17" s="36" t="str">
        <f t="shared" si="4"/>
        <v/>
      </c>
      <c r="L17" s="37">
        <f>IF(OR(Q17=1,Q18=1,B17="Sonntag",B18="Sonntag"),"",SUM(R17:W17))</f>
        <v>0</v>
      </c>
      <c r="M17" s="38" t="str">
        <f>IF(B17="Sonntag","",IF(AND(Q17=1,D17&gt;E17),SUM(U17:W17),""))</f>
        <v/>
      </c>
      <c r="N17" s="38" t="str">
        <f>IF(OR(AND(Q17=1,Q18=1),AND(Q18=1,B17="Sonntag")),"",IF(Q18=1,SUM(R17:T17),""))</f>
        <v/>
      </c>
      <c r="O17" s="38" t="str">
        <f>IF(Q18=1,"",IF(AND(B17="Sonntag",D17&gt;E17,Q17=0),SUM(U17:W17),""))</f>
        <v/>
      </c>
      <c r="P17" s="38" t="str">
        <f>IF(OR(Q17=1,Q18=1),"",IF(B18="Sonntag",SUM(R17:W17),""))</f>
        <v/>
      </c>
      <c r="Q17" s="38" t="b">
        <f>OR(Feiertage!$B$1=A17,Feiertage!$B$2=A17,Feiertage!$B$3=A17,Feiertage!$B$4=A17,Feiertage!$B$5=A17,Feiertage!$B$6=A17,Feiertage!$B$7=A17,Feiertage!$B$8=A17,Feiertage!$B$9=A17)</f>
        <v>0</v>
      </c>
      <c r="R17" s="38" t="str">
        <f>IF(AND(D17&gt;E17,D17&lt;20),4,"")</f>
        <v/>
      </c>
      <c r="S17" s="38" t="str">
        <f t="shared" si="5"/>
        <v/>
      </c>
      <c r="T17" s="38" t="str">
        <f t="shared" si="6"/>
        <v/>
      </c>
      <c r="U17" s="38" t="str">
        <f t="shared" si="7"/>
        <v/>
      </c>
      <c r="V17" s="38" t="str">
        <f t="shared" si="8"/>
        <v/>
      </c>
      <c r="W17" s="38" t="str">
        <f t="shared" si="9"/>
        <v/>
      </c>
      <c r="X17" s="38" t="str">
        <f t="shared" si="10"/>
        <v/>
      </c>
      <c r="Y17" s="39" t="s">
        <v>47</v>
      </c>
    </row>
    <row r="18" spans="1:25" x14ac:dyDescent="0.2">
      <c r="A18" s="32">
        <v>42104</v>
      </c>
      <c r="B18" s="32" t="s">
        <v>48</v>
      </c>
      <c r="C18" s="33"/>
      <c r="D18" s="35"/>
      <c r="E18" s="35"/>
      <c r="F18" t="str">
        <f>IF(K18="X",Gesamt!$C$8,IF(J18="X",Gesamt!$C$9,IF(IF(E18&lt;D18,E18+(24-D18),E18-D18)&gt;0,IF(E18&lt;D18,E18+(24-D18),E18-D18),"")))</f>
        <v/>
      </c>
      <c r="G18" s="36" t="str">
        <f t="shared" si="0"/>
        <v/>
      </c>
      <c r="H18" s="36" t="str">
        <f t="shared" si="1"/>
        <v/>
      </c>
      <c r="I18" s="36" t="str">
        <f t="shared" si="2"/>
        <v/>
      </c>
      <c r="J18" s="36" t="str">
        <f t="shared" si="3"/>
        <v/>
      </c>
      <c r="K18" s="36" t="str">
        <f t="shared" si="4"/>
        <v/>
      </c>
      <c r="L18" s="37">
        <f>IF(OR(Q18=1,Q19=1,B18="Sonntag",B19="Sonntag"),"",SUM(R18:W18))</f>
        <v>0</v>
      </c>
      <c r="M18" s="38" t="str">
        <f>IF(B18="Sonntag","",IF(AND(Q18=1,D18&gt;E18),SUM(U18:W18),""))</f>
        <v/>
      </c>
      <c r="N18" s="38" t="str">
        <f>IF(OR(AND(Q18=1,Q19=1),AND(Q19=1,B18="Sonntag")),"",IF(Q19=1,SUM(R18:T18),""))</f>
        <v/>
      </c>
      <c r="O18" s="38" t="str">
        <f>IF(Q19=1,"",IF(AND(B18="Sonntag",D18&gt;E18,Q18=0),SUM(U18:W18),""))</f>
        <v/>
      </c>
      <c r="P18" s="38" t="str">
        <f>IF(OR(Q18=1,Q19=1),"",IF(B19="Sonntag",SUM(R18:W18),""))</f>
        <v/>
      </c>
      <c r="Q18" s="38" t="b">
        <f>OR(Feiertage!$B$1=A18,Feiertage!$B$2=A18,Feiertage!$B$3=A18,Feiertage!$B$4=A18,Feiertage!$B$5=A18,Feiertage!$B$6=A18,Feiertage!$B$7=A18,Feiertage!$B$8=A18,Feiertage!$B$9=A18)</f>
        <v>0</v>
      </c>
      <c r="R18" s="38" t="str">
        <f>IF(AND(D18&gt;E18,D18&lt;20),4,"")</f>
        <v/>
      </c>
      <c r="S18" s="38" t="str">
        <f t="shared" si="5"/>
        <v/>
      </c>
      <c r="T18" s="38" t="str">
        <f t="shared" si="6"/>
        <v/>
      </c>
      <c r="U18" s="38" t="str">
        <f t="shared" si="7"/>
        <v/>
      </c>
      <c r="V18" s="38" t="str">
        <f t="shared" si="8"/>
        <v/>
      </c>
      <c r="W18" s="38" t="str">
        <f t="shared" si="9"/>
        <v/>
      </c>
      <c r="X18" s="38" t="str">
        <f t="shared" si="10"/>
        <v/>
      </c>
      <c r="Y18" s="39" t="s">
        <v>47</v>
      </c>
    </row>
    <row r="19" spans="1:25" x14ac:dyDescent="0.2">
      <c r="A19" s="32">
        <v>42105</v>
      </c>
      <c r="B19" s="32" t="s">
        <v>49</v>
      </c>
      <c r="C19" s="33"/>
      <c r="D19" s="35"/>
      <c r="E19" s="35"/>
      <c r="F19" t="str">
        <f>IF(K19="X",Gesamt!$C$8,IF(J19="X",Gesamt!$C$9,IF(IF(E19&lt;D19,E19+(24-D19),E19-D19)&gt;0,IF(E19&lt;D19,E19+(24-D19),E19-D19),"")))</f>
        <v/>
      </c>
      <c r="G19" s="36" t="str">
        <f t="shared" si="0"/>
        <v/>
      </c>
      <c r="H19" s="36" t="str">
        <f t="shared" si="1"/>
        <v/>
      </c>
      <c r="I19" s="36" t="str">
        <f t="shared" si="2"/>
        <v/>
      </c>
      <c r="J19" s="36" t="str">
        <f t="shared" si="3"/>
        <v/>
      </c>
      <c r="K19" s="36" t="str">
        <f t="shared" si="4"/>
        <v/>
      </c>
      <c r="L19" s="41" t="str">
        <f>IF(OR(Q19=1,Q20=1,B19="Sonntag",B20="Sonntag"),"",SUM(R19:X19))</f>
        <v/>
      </c>
      <c r="M19" s="42" t="str">
        <f>IF(B19="Sonntag","",IF(AND(Q19=1,D19&gt;E19),SUM(U19:X19),""))</f>
        <v/>
      </c>
      <c r="N19" s="42" t="str">
        <f>IF(AND(Q19=1,Q20=1),"",IF(Q20=1,SUM(R19:T19),""))</f>
        <v/>
      </c>
      <c r="O19" s="42" t="str">
        <f>IF(Q20=1,"",IF(AND(B19="Sonntag",D19&gt;E19,Q19=0),SUM(U19:X19),""))</f>
        <v/>
      </c>
      <c r="P19" s="42">
        <f>IF(OR(Q19=1,Q20=1),"",IF(B20="Sonntag",SUM(R19:T19),""))</f>
        <v>0</v>
      </c>
      <c r="Q19" s="42" t="b">
        <f>OR(Feiertage!$B$1=A19,Feiertage!$B$2=A19,Feiertage!$B$3=A19,Feiertage!$B$4=A19,Feiertage!$B$5=A19,Feiertage!$B$6=A19,Feiertage!$B$7=A19,Feiertage!$B$8=A19,Feiertage!$B$9=A19)</f>
        <v>0</v>
      </c>
      <c r="R19" s="42" t="str">
        <f>IF(AND(D19&gt;E19,D19&lt;20),4,IF(AND(D19&lt;E19,D19&lt;=6),6-D19,""))</f>
        <v/>
      </c>
      <c r="S19" s="42" t="str">
        <f t="shared" si="5"/>
        <v/>
      </c>
      <c r="T19" s="42" t="str">
        <f t="shared" si="6"/>
        <v/>
      </c>
      <c r="U19" s="42" t="str">
        <f t="shared" si="7"/>
        <v/>
      </c>
      <c r="V19" s="42" t="str">
        <f t="shared" si="8"/>
        <v/>
      </c>
      <c r="W19" s="42" t="str">
        <f t="shared" si="9"/>
        <v/>
      </c>
      <c r="X19" s="42" t="str">
        <f t="shared" si="10"/>
        <v/>
      </c>
      <c r="Y19" s="43" t="s">
        <v>49</v>
      </c>
    </row>
    <row r="20" spans="1:25" x14ac:dyDescent="0.2">
      <c r="A20" s="32">
        <v>42106</v>
      </c>
      <c r="B20" s="32" t="s">
        <v>44</v>
      </c>
      <c r="C20" s="33"/>
      <c r="D20" s="35"/>
      <c r="E20" s="35"/>
      <c r="F20" t="str">
        <f>IF(K20="X",Gesamt!$C$8,IF(J20="X",Gesamt!$C$9,IF(IF(E20&lt;D20,E20+(24-D20),E20-D20)&gt;0,IF(E20&lt;D20,E20+(24-D20),E20-D20),"")))</f>
        <v/>
      </c>
      <c r="G20" s="36" t="str">
        <f t="shared" si="0"/>
        <v/>
      </c>
      <c r="H20" s="36" t="str">
        <f t="shared" si="1"/>
        <v/>
      </c>
      <c r="I20" s="36" t="str">
        <f t="shared" si="2"/>
        <v/>
      </c>
      <c r="J20" s="36" t="str">
        <f t="shared" si="3"/>
        <v/>
      </c>
      <c r="K20" s="36" t="str">
        <f t="shared" si="4"/>
        <v/>
      </c>
      <c r="L20" s="44" t="str">
        <f>IF(OR(Q20=1,Q21=1,B20="Sonntag",B21="Sonntag"),"",SUM(R20:X20))</f>
        <v/>
      </c>
      <c r="M20" s="45" t="str">
        <f>IF(B21="Sonntag","",IF(AND(Q20=1,D20&gt;E20),SUM(U20:X20),""))</f>
        <v/>
      </c>
      <c r="N20" s="45" t="str">
        <f>IF(AND(Q20=1,Q22=1),"",IF(Q21=1,SUM(R20:T20),""))</f>
        <v/>
      </c>
      <c r="O20" s="45" t="str">
        <f>IF(Q22=1,"",IF(AND(B20="Sonntag",D20&gt;E20,Q20=0),SUM(U20:X20),""))</f>
        <v/>
      </c>
      <c r="P20" s="45" t="str">
        <f>IF(OR(Q20=1,Q22=1),"",IF(B21="Sonntag",SUM(R20:T20),""))</f>
        <v/>
      </c>
      <c r="Q20" s="45" t="b">
        <f>OR(Feiertage!$B$1=A20,Feiertage!$B$2=A20,Feiertage!$B$3=A20,Feiertage!$B$4=A20,Feiertage!$B$5=A20,Feiertage!$B$6=A20,Feiertage!$B$7=A20,Feiertage!$B$8=A20,Feiertage!$B$9=A20)</f>
        <v>0</v>
      </c>
      <c r="R20" s="45" t="str">
        <f>IF(AND(D20&gt;E20,D20&lt;20),4,"")</f>
        <v/>
      </c>
      <c r="S20" s="45" t="str">
        <f t="shared" si="5"/>
        <v/>
      </c>
      <c r="T20" s="45" t="str">
        <f t="shared" si="6"/>
        <v/>
      </c>
      <c r="U20" s="45" t="str">
        <f t="shared" si="7"/>
        <v/>
      </c>
      <c r="V20" s="45" t="str">
        <f t="shared" si="8"/>
        <v/>
      </c>
      <c r="W20" s="45" t="str">
        <f t="shared" si="9"/>
        <v/>
      </c>
      <c r="X20" s="45" t="str">
        <f>IF(AND(D20&lt;E20,E20&lt;6),E20-D20,"")</f>
        <v/>
      </c>
      <c r="Y20" s="46" t="s">
        <v>44</v>
      </c>
    </row>
    <row r="21" spans="1:25" s="54" customFormat="1" x14ac:dyDescent="0.2">
      <c r="A21" s="32"/>
      <c r="B21" s="32"/>
      <c r="C21" s="47"/>
      <c r="D21" s="102" t="s">
        <v>50</v>
      </c>
      <c r="E21" s="102"/>
      <c r="F21" s="48">
        <f>SUM(F14:F20)</f>
        <v>0</v>
      </c>
      <c r="G21" s="48">
        <f>SUM(G14:G20)</f>
        <v>0</v>
      </c>
      <c r="H21" s="48">
        <f>SUM(H14:H20)</f>
        <v>0</v>
      </c>
      <c r="I21" s="48">
        <f>SUM(I14:I20)</f>
        <v>0</v>
      </c>
      <c r="J21" s="49">
        <f>COUNTIF(J14:J20,"X")</f>
        <v>0</v>
      </c>
      <c r="K21" s="50">
        <f>COUNTIF(K14:K20,"X")</f>
        <v>0</v>
      </c>
      <c r="L21" s="64"/>
      <c r="M21" s="64"/>
      <c r="N21" s="31"/>
      <c r="O21" s="64"/>
      <c r="P21" s="31"/>
    </row>
    <row r="22" spans="1:25" x14ac:dyDescent="0.2">
      <c r="A22" s="32">
        <v>42107</v>
      </c>
      <c r="B22" s="32" t="s">
        <v>51</v>
      </c>
      <c r="C22" s="33"/>
      <c r="D22" s="35"/>
      <c r="E22" s="35"/>
      <c r="F22" t="str">
        <f>IF(K22="X",Gesamt!$C$8,IF(J22="X",Gesamt!$C$9,IF(IF(E22&lt;D22,E22+(24-D22),E22-D22)&gt;0,IF(E22&lt;D22,E22+(24-D22),E22-D22),"")))</f>
        <v/>
      </c>
      <c r="G22" s="36" t="str">
        <f t="shared" ref="G22:G28" si="11">IF(SUM(L22:P22)=0,"",SUM(L22:P22))</f>
        <v/>
      </c>
      <c r="H22" s="36" t="str">
        <f t="shared" ref="H22:H28" si="12">IF(D22="","",IF(Q22=0,IF(B22="Sonntag",IF(D22&gt;E22,24-D22,E22-D22),IF(AND(B22="Samstag",Q23=0),IF(D22&gt;E22,E22,""),"")),IF(AND(B22="Samstag",Q23=0),IF(D22&gt;E22,E22,""),"")))</f>
        <v/>
      </c>
      <c r="I22" s="36" t="str">
        <f t="shared" ref="I22:I28" si="13">IF(D22="","",IF(AND(Q22=1,Q23=1),IF(D22&gt;E22,24-D22+E22,E22-D22),IF(Q22=1,IF(D22&gt;E22,24-D22,E22-D22),IF(AND(Q23=1,D22&gt;E22),E22,""))))</f>
        <v/>
      </c>
      <c r="J22" s="36" t="str">
        <f t="shared" ref="J22:J28" si="14">IF(C22="Urlaub","X","")</f>
        <v/>
      </c>
      <c r="K22" s="36" t="str">
        <f t="shared" ref="K22:K28" si="15">IF(C22="Krank","X","")</f>
        <v/>
      </c>
      <c r="L22" s="37">
        <f>IF(OR(Q22=1,Q23=1,B22="Sonntag",B23="Sonntag"),"",SUM(R22:W22))</f>
        <v>0</v>
      </c>
      <c r="M22" s="38" t="str">
        <f>IF(B22="Sonntag","",IF(AND(Q22=1,D22&gt;E22),SUM(U22:W22),""))</f>
        <v/>
      </c>
      <c r="N22" s="38" t="str">
        <f>IF(OR(AND(Q22=1,Q23=1),AND(Q23=1,B22="Sonntag")),"",IF(Q23=1,SUM(R22:T22),""))</f>
        <v/>
      </c>
      <c r="O22" s="38" t="str">
        <f>IF(Q23=1,"",IF(AND(B22="Sonntag",D22&gt;E22,Q22=0),SUM(U22:W22),""))</f>
        <v/>
      </c>
      <c r="P22" s="38" t="str">
        <f>IF(OR(Q22=1,Q23=1),"",IF(B23="Sonntag",SUM(R22:W22),""))</f>
        <v/>
      </c>
      <c r="Q22" s="38" t="b">
        <f>OR(Feiertage!$B$1=A22,Feiertage!$B$2=A22,Feiertage!$B$3=A22,Feiertage!$B$4=A22,Feiertage!$B$5=A22,Feiertage!$B$6=A22,Feiertage!$B$7=A22,Feiertage!$B$8=A22,Feiertage!$B$9=A22)</f>
        <v>0</v>
      </c>
      <c r="R22" s="38" t="str">
        <f>IF(AND(D22&gt;E22,D22&lt;20),4,"")</f>
        <v/>
      </c>
      <c r="S22" s="38" t="str">
        <f t="shared" ref="S22:S28" si="16">IF(AND(D22&gt;E22,D22&gt;=20),24-D22,"")</f>
        <v/>
      </c>
      <c r="T22" s="38" t="str">
        <f t="shared" ref="T22:T28" si="17">IF(AND(D22&lt;E22,E22&gt;=20),E22-20,"")</f>
        <v/>
      </c>
      <c r="U22" s="38" t="str">
        <f t="shared" ref="U22:U28" si="18">IF(AND(D22&gt;E22,E22&gt;=6),6,"")</f>
        <v/>
      </c>
      <c r="V22" s="38" t="str">
        <f t="shared" ref="V22:V28" si="19">IF(AND(D22&gt;E22,E22&lt;6),E22,"")</f>
        <v/>
      </c>
      <c r="W22" s="38" t="str">
        <f t="shared" ref="W22:W28" si="20">IF(AND(D22&lt;E22,E22&gt;=6,D22&lt;=6),6-D22,"")</f>
        <v/>
      </c>
      <c r="X22" s="38" t="str">
        <f t="shared" ref="X22:X27" si="21">IF(AND(D22&lt;E22,E22&lt;6),6-E22,"")</f>
        <v/>
      </c>
      <c r="Y22" s="39" t="s">
        <v>47</v>
      </c>
    </row>
    <row r="23" spans="1:25" x14ac:dyDescent="0.2">
      <c r="A23" s="32">
        <v>42108</v>
      </c>
      <c r="B23" s="32" t="s">
        <v>52</v>
      </c>
      <c r="C23" s="33"/>
      <c r="D23" s="35"/>
      <c r="E23" s="35"/>
      <c r="F23" t="str">
        <f>IF(K23="X",Gesamt!$C$8,IF(J23="X",Gesamt!$C$9,IF(IF(E23&lt;D23,E23+(24-D23),E23-D23)&gt;0,IF(E23&lt;D23,E23+(24-D23),E23-D23),"")))</f>
        <v/>
      </c>
      <c r="G23" s="36" t="str">
        <f t="shared" si="11"/>
        <v/>
      </c>
      <c r="H23" s="36" t="str">
        <f t="shared" si="12"/>
        <v/>
      </c>
      <c r="I23" s="36" t="str">
        <f t="shared" si="13"/>
        <v/>
      </c>
      <c r="J23" s="36" t="str">
        <f t="shared" si="14"/>
        <v/>
      </c>
      <c r="K23" s="36" t="str">
        <f t="shared" si="15"/>
        <v/>
      </c>
      <c r="L23" s="37">
        <f>IF(OR(Q23=1,Q24=1,B23="Sonntag",B24="Sonntag"),"",SUM(R23:W23))</f>
        <v>0</v>
      </c>
      <c r="M23" s="38" t="str">
        <f>IF(B23="Sonntag","",IF(AND(Q23=1,D23&gt;E23),SUM(U23:W23),""))</f>
        <v/>
      </c>
      <c r="N23" s="38" t="str">
        <f>IF(OR(AND(Q23=1,Q24=1),AND(Q24=1,B23="Sonntag")),"",IF(Q24=1,SUM(R23:T23),""))</f>
        <v/>
      </c>
      <c r="O23" s="38" t="str">
        <f>IF(Q24=1,"",IF(AND(B23="Sonntag",D23&gt;E23,Q23=0),SUM(U23:W23),""))</f>
        <v/>
      </c>
      <c r="P23" s="38" t="str">
        <f>IF(OR(Q23=1,Q24=1),"",IF(B24="Sonntag",SUM(R23:W23),""))</f>
        <v/>
      </c>
      <c r="Q23" s="38" t="b">
        <f>OR(Feiertage!$B$1=A23,Feiertage!$B$2=A23,Feiertage!$B$3=A23,Feiertage!$B$4=A23,Feiertage!$B$5=A23,Feiertage!$B$6=A23,Feiertage!$B$7=A23,Feiertage!$B$8=A23,Feiertage!$B$9=A23)</f>
        <v>0</v>
      </c>
      <c r="R23" s="38" t="str">
        <f>IF(AND(D23&gt;E23,D23&lt;20),4,"")</f>
        <v/>
      </c>
      <c r="S23" s="38" t="str">
        <f t="shared" si="16"/>
        <v/>
      </c>
      <c r="T23" s="38" t="str">
        <f t="shared" si="17"/>
        <v/>
      </c>
      <c r="U23" s="38" t="str">
        <f t="shared" si="18"/>
        <v/>
      </c>
      <c r="V23" s="38" t="str">
        <f t="shared" si="19"/>
        <v/>
      </c>
      <c r="W23" s="38" t="str">
        <f t="shared" si="20"/>
        <v/>
      </c>
      <c r="X23" s="38" t="str">
        <f t="shared" si="21"/>
        <v/>
      </c>
      <c r="Y23" s="39" t="s">
        <v>47</v>
      </c>
    </row>
    <row r="24" spans="1:25" x14ac:dyDescent="0.2">
      <c r="A24" s="32">
        <v>42109</v>
      </c>
      <c r="B24" s="32" t="s">
        <v>53</v>
      </c>
      <c r="C24" s="33"/>
      <c r="D24" s="35"/>
      <c r="E24" s="35"/>
      <c r="F24" t="str">
        <f>IF(K24="X",Gesamt!$C$8,IF(J24="X",Gesamt!$C$9,IF(IF(E24&lt;D24,E24+(24-D24),E24-D24)&gt;0,IF(E24&lt;D24,E24+(24-D24),E24-D24),"")))</f>
        <v/>
      </c>
      <c r="G24" s="36" t="str">
        <f t="shared" si="11"/>
        <v/>
      </c>
      <c r="H24" s="36" t="str">
        <f t="shared" si="12"/>
        <v/>
      </c>
      <c r="I24" s="36" t="str">
        <f t="shared" si="13"/>
        <v/>
      </c>
      <c r="J24" s="36" t="str">
        <f t="shared" si="14"/>
        <v/>
      </c>
      <c r="K24" s="36" t="str">
        <f t="shared" si="15"/>
        <v/>
      </c>
      <c r="L24" s="37">
        <f>IF(OR(Q24=1,Q25=1,B24="Sonntag",B25="Sonntag"),"",SUM(R24:W24))</f>
        <v>0</v>
      </c>
      <c r="M24" s="38" t="str">
        <f>IF(B24="Sonntag","",IF(AND(Q24=1,D24&gt;E24),SUM(U24:W24),""))</f>
        <v/>
      </c>
      <c r="N24" s="38" t="str">
        <f>IF(OR(AND(Q24=1,Q25=1),AND(Q25=1,B24="Sonntag")),"",IF(Q25=1,SUM(R24:T24),""))</f>
        <v/>
      </c>
      <c r="O24" s="38" t="str">
        <f>IF(Q25=1,"",IF(AND(B24="Sonntag",D24&gt;E24,Q24=0),SUM(U24:W24),""))</f>
        <v/>
      </c>
      <c r="P24" s="38" t="str">
        <f>IF(OR(Q24=1,Q25=1),"",IF(B25="Sonntag",SUM(R24:W24),""))</f>
        <v/>
      </c>
      <c r="Q24" s="38" t="b">
        <f>OR(Feiertage!$B$1=A24,Feiertage!$B$2=A24,Feiertage!$B$3=A24,Feiertage!$B$4=A24,Feiertage!$B$5=A24,Feiertage!$B$6=A24,Feiertage!$B$7=A24,Feiertage!$B$8=A24,Feiertage!$B$9=A24)</f>
        <v>0</v>
      </c>
      <c r="R24" s="38" t="str">
        <f>IF(AND(D24&gt;E24,D24&lt;20),4,"")</f>
        <v/>
      </c>
      <c r="S24" s="38" t="str">
        <f t="shared" si="16"/>
        <v/>
      </c>
      <c r="T24" s="38" t="str">
        <f t="shared" si="17"/>
        <v/>
      </c>
      <c r="U24" s="38" t="str">
        <f t="shared" si="18"/>
        <v/>
      </c>
      <c r="V24" s="38" t="str">
        <f t="shared" si="19"/>
        <v/>
      </c>
      <c r="W24" s="38" t="str">
        <f t="shared" si="20"/>
        <v/>
      </c>
      <c r="X24" s="38" t="str">
        <f t="shared" si="21"/>
        <v/>
      </c>
      <c r="Y24" s="39" t="s">
        <v>47</v>
      </c>
    </row>
    <row r="25" spans="1:25" x14ac:dyDescent="0.2">
      <c r="A25" s="32">
        <v>42110</v>
      </c>
      <c r="B25" s="32" t="s">
        <v>46</v>
      </c>
      <c r="C25" s="33"/>
      <c r="D25" s="35"/>
      <c r="E25" s="35"/>
      <c r="F25" t="str">
        <f>IF(K25="X",Gesamt!$C$8,IF(J25="X",Gesamt!$C$9,IF(IF(E25&lt;D25,E25+(24-D25),E25-D25)&gt;0,IF(E25&lt;D25,E25+(24-D25),E25-D25),"")))</f>
        <v/>
      </c>
      <c r="G25" s="36" t="str">
        <f t="shared" si="11"/>
        <v/>
      </c>
      <c r="H25" s="36" t="str">
        <f t="shared" si="12"/>
        <v/>
      </c>
      <c r="I25" s="36" t="str">
        <f t="shared" si="13"/>
        <v/>
      </c>
      <c r="J25" s="36" t="str">
        <f t="shared" si="14"/>
        <v/>
      </c>
      <c r="K25" s="36" t="str">
        <f t="shared" si="15"/>
        <v/>
      </c>
      <c r="L25" s="37">
        <f>IF(OR(Q25=1,Q26=1,B25="Sonntag",B26="Sonntag"),"",SUM(R25:W25))</f>
        <v>0</v>
      </c>
      <c r="M25" s="38" t="str">
        <f>IF(B25="Sonntag","",IF(AND(Q25=1,D25&gt;E25),SUM(U25:W25),""))</f>
        <v/>
      </c>
      <c r="N25" s="38" t="str">
        <f>IF(OR(AND(Q25=1,Q26=1),AND(Q26=1,B25="Sonntag")),"",IF(Q26=1,SUM(R25:T25),""))</f>
        <v/>
      </c>
      <c r="O25" s="38" t="str">
        <f>IF(Q26=1,"",IF(AND(B25="Sonntag",D25&gt;E25,Q25=0),SUM(U25:W25),""))</f>
        <v/>
      </c>
      <c r="P25" s="38" t="str">
        <f>IF(OR(Q25=1,Q26=1),"",IF(B26="Sonntag",SUM(R25:W25),""))</f>
        <v/>
      </c>
      <c r="Q25" s="38" t="b">
        <f>OR(Feiertage!$B$1=A25,Feiertage!$B$2=A25,Feiertage!$B$3=A25,Feiertage!$B$4=A25,Feiertage!$B$5=A25,Feiertage!$B$6=A25,Feiertage!$B$7=A25,Feiertage!$B$8=A25,Feiertage!$B$9=A25)</f>
        <v>0</v>
      </c>
      <c r="R25" s="38" t="str">
        <f>IF(AND(D25&gt;E25,D25&lt;20),4,"")</f>
        <v/>
      </c>
      <c r="S25" s="38" t="str">
        <f t="shared" si="16"/>
        <v/>
      </c>
      <c r="T25" s="38" t="str">
        <f t="shared" si="17"/>
        <v/>
      </c>
      <c r="U25" s="38" t="str">
        <f t="shared" si="18"/>
        <v/>
      </c>
      <c r="V25" s="38" t="str">
        <f t="shared" si="19"/>
        <v/>
      </c>
      <c r="W25" s="38" t="str">
        <f t="shared" si="20"/>
        <v/>
      </c>
      <c r="X25" s="38" t="str">
        <f t="shared" si="21"/>
        <v/>
      </c>
      <c r="Y25" s="39" t="s">
        <v>47</v>
      </c>
    </row>
    <row r="26" spans="1:25" x14ac:dyDescent="0.2">
      <c r="A26" s="32">
        <v>42111</v>
      </c>
      <c r="B26" s="32" t="s">
        <v>48</v>
      </c>
      <c r="C26" s="33"/>
      <c r="D26" s="35"/>
      <c r="E26" s="35"/>
      <c r="F26" t="str">
        <f>IF(K26="X",Gesamt!$C$8,IF(J26="X",Gesamt!$C$9,IF(IF(E26&lt;D26,E26+(24-D26),E26-D26)&gt;0,IF(E26&lt;D26,E26+(24-D26),E26-D26),"")))</f>
        <v/>
      </c>
      <c r="G26" s="36" t="str">
        <f t="shared" si="11"/>
        <v/>
      </c>
      <c r="H26" s="36" t="str">
        <f t="shared" si="12"/>
        <v/>
      </c>
      <c r="I26" s="36" t="str">
        <f t="shared" si="13"/>
        <v/>
      </c>
      <c r="J26" s="36" t="str">
        <f t="shared" si="14"/>
        <v/>
      </c>
      <c r="K26" s="36" t="str">
        <f t="shared" si="15"/>
        <v/>
      </c>
      <c r="L26" s="37">
        <f>IF(OR(Q26=1,Q27=1,B26="Sonntag",B27="Sonntag"),"",SUM(R26:W26))</f>
        <v>0</v>
      </c>
      <c r="M26" s="38" t="str">
        <f>IF(B26="Sonntag","",IF(AND(Q26=1,D26&gt;E26),SUM(U26:W26),""))</f>
        <v/>
      </c>
      <c r="N26" s="38" t="str">
        <f>IF(OR(AND(Q26=1,Q27=1),AND(Q27=1,B26="Sonntag")),"",IF(Q27=1,SUM(R26:T26),""))</f>
        <v/>
      </c>
      <c r="O26" s="38" t="str">
        <f>IF(Q27=1,"",IF(AND(B26="Sonntag",D26&gt;E26,Q26=0),SUM(U26:W26),""))</f>
        <v/>
      </c>
      <c r="P26" s="38" t="str">
        <f>IF(OR(Q26=1,Q27=1),"",IF(B27="Sonntag",SUM(R26:W26),""))</f>
        <v/>
      </c>
      <c r="Q26" s="38" t="b">
        <f>OR(Feiertage!$B$1=A26,Feiertage!$B$2=A26,Feiertage!$B$3=A26,Feiertage!$B$4=A26,Feiertage!$B$5=A26,Feiertage!$B$6=A26,Feiertage!$B$7=A26,Feiertage!$B$8=A26,Feiertage!$B$9=A26)</f>
        <v>0</v>
      </c>
      <c r="R26" s="38" t="str">
        <f>IF(AND(D26&gt;E26,D26&lt;20),4,"")</f>
        <v/>
      </c>
      <c r="S26" s="38" t="str">
        <f t="shared" si="16"/>
        <v/>
      </c>
      <c r="T26" s="38" t="str">
        <f t="shared" si="17"/>
        <v/>
      </c>
      <c r="U26" s="38" t="str">
        <f t="shared" si="18"/>
        <v/>
      </c>
      <c r="V26" s="38" t="str">
        <f t="shared" si="19"/>
        <v/>
      </c>
      <c r="W26" s="38" t="str">
        <f t="shared" si="20"/>
        <v/>
      </c>
      <c r="X26" s="38" t="str">
        <f t="shared" si="21"/>
        <v/>
      </c>
      <c r="Y26" s="39" t="s">
        <v>47</v>
      </c>
    </row>
    <row r="27" spans="1:25" x14ac:dyDescent="0.2">
      <c r="A27" s="32">
        <v>42112</v>
      </c>
      <c r="B27" s="32" t="s">
        <v>49</v>
      </c>
      <c r="C27" s="33"/>
      <c r="D27" s="35"/>
      <c r="E27" s="35"/>
      <c r="F27" t="str">
        <f>IF(K27="X",Gesamt!$C$8,IF(J27="X",Gesamt!$C$9,IF(IF(E27&lt;D27,E27+(24-D27),E27-D27)&gt;0,IF(E27&lt;D27,E27+(24-D27),E27-D27),"")))</f>
        <v/>
      </c>
      <c r="G27" s="36" t="str">
        <f t="shared" si="11"/>
        <v/>
      </c>
      <c r="H27" s="36" t="str">
        <f t="shared" si="12"/>
        <v/>
      </c>
      <c r="I27" s="36" t="str">
        <f t="shared" si="13"/>
        <v/>
      </c>
      <c r="J27" s="36" t="str">
        <f t="shared" si="14"/>
        <v/>
      </c>
      <c r="K27" s="36" t="str">
        <f t="shared" si="15"/>
        <v/>
      </c>
      <c r="L27" s="41" t="str">
        <f>IF(OR(Q27=1,Q28=1,B27="Sonntag",B28="Sonntag"),"",SUM(R27:X27))</f>
        <v/>
      </c>
      <c r="M27" s="42" t="str">
        <f>IF(B27="Sonntag","",IF(AND(Q27=1,D27&gt;E27),SUM(U27:X27),""))</f>
        <v/>
      </c>
      <c r="N27" s="42" t="str">
        <f>IF(AND(Q27=1,Q28=1),"",IF(Q28=1,SUM(R27:T27),""))</f>
        <v/>
      </c>
      <c r="O27" s="42" t="str">
        <f>IF(Q28=1,"",IF(AND(B27="Sonntag",D27&gt;E27,Q27=0),SUM(U27:X27),""))</f>
        <v/>
      </c>
      <c r="P27" s="42">
        <f>IF(OR(Q27=1,Q28=1),"",IF(B28="Sonntag",SUM(R27:T27),""))</f>
        <v>0</v>
      </c>
      <c r="Q27" s="42" t="b">
        <f>OR(Feiertage!$B$1=A27,Feiertage!$B$2=A27,Feiertage!$B$3=A27,Feiertage!$B$4=A27,Feiertage!$B$5=A27,Feiertage!$B$6=A27,Feiertage!$B$7=A27,Feiertage!$B$8=A27,Feiertage!$B$9=A27)</f>
        <v>0</v>
      </c>
      <c r="R27" s="42" t="str">
        <f>IF(AND(D27&gt;E27,D27&lt;20),4,IF(AND(D27&lt;E27,D27&lt;=6),6-D27,""))</f>
        <v/>
      </c>
      <c r="S27" s="42" t="str">
        <f t="shared" si="16"/>
        <v/>
      </c>
      <c r="T27" s="42" t="str">
        <f t="shared" si="17"/>
        <v/>
      </c>
      <c r="U27" s="42" t="str">
        <f t="shared" si="18"/>
        <v/>
      </c>
      <c r="V27" s="42" t="str">
        <f t="shared" si="19"/>
        <v/>
      </c>
      <c r="W27" s="42" t="str">
        <f t="shared" si="20"/>
        <v/>
      </c>
      <c r="X27" s="42" t="str">
        <f t="shared" si="21"/>
        <v/>
      </c>
      <c r="Y27" s="43" t="s">
        <v>49</v>
      </c>
    </row>
    <row r="28" spans="1:25" x14ac:dyDescent="0.2">
      <c r="A28" s="32">
        <v>42113</v>
      </c>
      <c r="B28" s="32" t="s">
        <v>44</v>
      </c>
      <c r="C28" s="33"/>
      <c r="D28" s="35"/>
      <c r="E28" s="35"/>
      <c r="F28" t="str">
        <f>IF(K28="X",Gesamt!$C$8,IF(J28="X",Gesamt!$C$9,IF(IF(E28&lt;D28,E28+(24-D28),E28-D28)&gt;0,IF(E28&lt;D28,E28+(24-D28),E28-D28),"")))</f>
        <v/>
      </c>
      <c r="G28" s="36" t="str">
        <f t="shared" si="11"/>
        <v/>
      </c>
      <c r="H28" s="36" t="str">
        <f t="shared" si="12"/>
        <v/>
      </c>
      <c r="I28" s="36" t="str">
        <f t="shared" si="13"/>
        <v/>
      </c>
      <c r="J28" s="36" t="str">
        <f t="shared" si="14"/>
        <v/>
      </c>
      <c r="K28" s="36" t="str">
        <f t="shared" si="15"/>
        <v/>
      </c>
      <c r="L28" s="44" t="str">
        <f>IF(OR(Q28=1,Q29=1,B28="Sonntag",B29="Sonntag"),"",SUM(R28:X28))</f>
        <v/>
      </c>
      <c r="M28" s="45" t="str">
        <f>IF(B29="Sonntag","",IF(AND(Q28=1,D28&gt;E28),SUM(U28:X28),""))</f>
        <v/>
      </c>
      <c r="N28" s="45" t="str">
        <f>IF(AND(Q28=1,Q30=1),"",IF(Q29=1,SUM(R28:T28),""))</f>
        <v/>
      </c>
      <c r="O28" s="45" t="str">
        <f>IF(Q30=1,"",IF(AND(B28="Sonntag",D28&gt;E28,Q28=0),SUM(U28:X28),""))</f>
        <v/>
      </c>
      <c r="P28" s="45" t="str">
        <f>IF(OR(Q28=1,Q30=1),"",IF(B29="Sonntag",SUM(R28:T28),""))</f>
        <v/>
      </c>
      <c r="Q28" s="45" t="b">
        <f>OR(Feiertage!$B$1=A28,Feiertage!$B$2=A28,Feiertage!$B$3=A28,Feiertage!$B$4=A28,Feiertage!$B$5=A28,Feiertage!$B$6=A28,Feiertage!$B$7=A28,Feiertage!$B$8=A28,Feiertage!$B$9=A28)</f>
        <v>0</v>
      </c>
      <c r="R28" s="45" t="str">
        <f>IF(AND(D28&gt;E28,D28&lt;20),4,"")</f>
        <v/>
      </c>
      <c r="S28" s="45" t="str">
        <f t="shared" si="16"/>
        <v/>
      </c>
      <c r="T28" s="45" t="str">
        <f t="shared" si="17"/>
        <v/>
      </c>
      <c r="U28" s="45" t="str">
        <f t="shared" si="18"/>
        <v/>
      </c>
      <c r="V28" s="45" t="str">
        <f t="shared" si="19"/>
        <v/>
      </c>
      <c r="W28" s="45" t="str">
        <f t="shared" si="20"/>
        <v/>
      </c>
      <c r="X28" s="45" t="str">
        <f>IF(AND(D28&lt;E28,E28&lt;6),E28-D28,"")</f>
        <v/>
      </c>
      <c r="Y28" s="46" t="s">
        <v>44</v>
      </c>
    </row>
    <row r="29" spans="1:25" s="54" customFormat="1" x14ac:dyDescent="0.2">
      <c r="A29" s="32"/>
      <c r="B29" s="32"/>
      <c r="C29" s="47"/>
      <c r="D29" s="102" t="s">
        <v>50</v>
      </c>
      <c r="E29" s="102"/>
      <c r="F29" s="48">
        <f>SUM(F22:F28)</f>
        <v>0</v>
      </c>
      <c r="G29" s="48">
        <f>SUM(G22:G28)</f>
        <v>0</v>
      </c>
      <c r="H29" s="48">
        <f>SUM(H22:H28)</f>
        <v>0</v>
      </c>
      <c r="I29" s="48">
        <f>SUM(I22:I28)</f>
        <v>0</v>
      </c>
      <c r="J29" s="49">
        <f>COUNTIF(J22:J28,"X")</f>
        <v>0</v>
      </c>
      <c r="K29" s="50">
        <f>COUNTIF(K22:K28,"X")</f>
        <v>0</v>
      </c>
      <c r="L29" s="64"/>
      <c r="M29" s="64"/>
      <c r="N29" s="31"/>
      <c r="O29" s="64"/>
      <c r="P29" s="31"/>
    </row>
    <row r="30" spans="1:25" x14ac:dyDescent="0.2">
      <c r="A30" s="32">
        <v>42114</v>
      </c>
      <c r="B30" s="32" t="s">
        <v>51</v>
      </c>
      <c r="C30" s="33"/>
      <c r="D30" s="35"/>
      <c r="E30" s="35"/>
      <c r="F30" t="str">
        <f>IF(K30="X",Gesamt!$C$8,IF(J30="X",Gesamt!$C$9,IF(IF(E30&lt;D30,E30+(24-D30),E30-D30)&gt;0,IF(E30&lt;D30,E30+(24-D30),E30-D30),"")))</f>
        <v/>
      </c>
      <c r="G30" s="36" t="str">
        <f t="shared" ref="G30:G36" si="22">IF(SUM(L30:P30)=0,"",SUM(L30:P30))</f>
        <v/>
      </c>
      <c r="H30" s="36" t="str">
        <f t="shared" ref="H30:H36" si="23">IF(D30="","",IF(Q30=0,IF(B30="Sonntag",IF(D30&gt;E30,24-D30,E30-D30),IF(AND(B30="Samstag",Q31=0),IF(D30&gt;E30,E30,""),"")),IF(AND(B30="Samstag",Q31=0),IF(D30&gt;E30,E30,""),"")))</f>
        <v/>
      </c>
      <c r="I30" s="36" t="str">
        <f t="shared" ref="I30:I36" si="24">IF(D30="","",IF(AND(Q30=1,Q31=1),IF(D30&gt;E30,24-D30+E30,E30-D30),IF(Q30=1,IF(D30&gt;E30,24-D30,E30-D30),IF(AND(Q31=1,D30&gt;E30),E30,""))))</f>
        <v/>
      </c>
      <c r="J30" s="36" t="str">
        <f t="shared" ref="J30:J36" si="25">IF(C30="Urlaub","X","")</f>
        <v/>
      </c>
      <c r="K30" s="36" t="str">
        <f t="shared" ref="K30:K36" si="26">IF(C30="Krank","X","")</f>
        <v/>
      </c>
      <c r="L30" s="37">
        <f>IF(OR(Q30=1,Q31=1,B30="Sonntag",B31="Sonntag"),"",SUM(R30:W30))</f>
        <v>0</v>
      </c>
      <c r="M30" s="38" t="str">
        <f>IF(B30="Sonntag","",IF(AND(Q30=1,D30&gt;E30),SUM(U30:W30),""))</f>
        <v/>
      </c>
      <c r="N30" s="38" t="str">
        <f>IF(OR(AND(Q30=1,Q31=1),AND(Q31=1,B30="Sonntag")),"",IF(Q31=1,SUM(R30:T30),""))</f>
        <v/>
      </c>
      <c r="O30" s="38" t="str">
        <f>IF(Q31=1,"",IF(AND(B30="Sonntag",D30&gt;E30,Q30=0),SUM(U30:W30),""))</f>
        <v/>
      </c>
      <c r="P30" s="38" t="str">
        <f>IF(OR(Q30=1,Q31=1),"",IF(B31="Sonntag",SUM(R30:W30),""))</f>
        <v/>
      </c>
      <c r="Q30" s="38" t="b">
        <f>OR(Feiertage!$B$1=A30,Feiertage!$B$2=A30,Feiertage!$B$3=A30,Feiertage!$B$4=A30,Feiertage!$B$5=A30,Feiertage!$B$6=A30,Feiertage!$B$7=A30,Feiertage!$B$8=A30,Feiertage!$B$9=A30)</f>
        <v>0</v>
      </c>
      <c r="R30" s="38" t="str">
        <f>IF(AND(D30&gt;E30,D30&lt;20),4,"")</f>
        <v/>
      </c>
      <c r="S30" s="38" t="str">
        <f t="shared" ref="S30:S36" si="27">IF(AND(D30&gt;E30,D30&gt;=20),24-D30,"")</f>
        <v/>
      </c>
      <c r="T30" s="38" t="str">
        <f t="shared" ref="T30:T36" si="28">IF(AND(D30&lt;E30,E30&gt;=20),E30-20,"")</f>
        <v/>
      </c>
      <c r="U30" s="38" t="str">
        <f t="shared" ref="U30:U36" si="29">IF(AND(D30&gt;E30,E30&gt;=6),6,"")</f>
        <v/>
      </c>
      <c r="V30" s="38" t="str">
        <f t="shared" ref="V30:V36" si="30">IF(AND(D30&gt;E30,E30&lt;6),E30,"")</f>
        <v/>
      </c>
      <c r="W30" s="38" t="str">
        <f t="shared" ref="W30:W36" si="31">IF(AND(D30&lt;E30,E30&gt;=6,D30&lt;=6),6-D30,"")</f>
        <v/>
      </c>
      <c r="X30" s="38" t="str">
        <f t="shared" ref="X30:X35" si="32">IF(AND(D30&lt;E30,E30&lt;6),6-E30,"")</f>
        <v/>
      </c>
      <c r="Y30" s="39" t="s">
        <v>47</v>
      </c>
    </row>
    <row r="31" spans="1:25" x14ac:dyDescent="0.2">
      <c r="A31" s="32">
        <v>42115</v>
      </c>
      <c r="B31" s="32" t="s">
        <v>52</v>
      </c>
      <c r="C31" s="33"/>
      <c r="D31" s="35"/>
      <c r="E31" s="35"/>
      <c r="F31" t="str">
        <f>IF(K31="X",Gesamt!$C$8,IF(J31="X",Gesamt!$C$9,IF(IF(E31&lt;D31,E31+(24-D31),E31-D31)&gt;0,IF(E31&lt;D31,E31+(24-D31),E31-D31),"")))</f>
        <v/>
      </c>
      <c r="G31" s="36" t="str">
        <f t="shared" si="22"/>
        <v/>
      </c>
      <c r="H31" s="36" t="str">
        <f t="shared" si="23"/>
        <v/>
      </c>
      <c r="I31" s="36" t="str">
        <f t="shared" si="24"/>
        <v/>
      </c>
      <c r="J31" s="36" t="str">
        <f t="shared" si="25"/>
        <v/>
      </c>
      <c r="K31" s="36" t="str">
        <f t="shared" si="26"/>
        <v/>
      </c>
      <c r="L31" s="37">
        <f>IF(OR(Q31=1,Q32=1,B31="Sonntag",B32="Sonntag"),"",SUM(R31:W31))</f>
        <v>0</v>
      </c>
      <c r="M31" s="38" t="str">
        <f>IF(B31="Sonntag","",IF(AND(Q31=1,D31&gt;E31),SUM(U31:W31),""))</f>
        <v/>
      </c>
      <c r="N31" s="38" t="str">
        <f>IF(OR(AND(Q31=1,Q32=1),AND(Q32=1,B31="Sonntag")),"",IF(Q32=1,SUM(R31:T31),""))</f>
        <v/>
      </c>
      <c r="O31" s="38" t="str">
        <f>IF(Q32=1,"",IF(AND(B31="Sonntag",D31&gt;E31,Q31=0),SUM(U31:W31),""))</f>
        <v/>
      </c>
      <c r="P31" s="38" t="str">
        <f>IF(OR(Q31=1,Q32=1),"",IF(B32="Sonntag",SUM(R31:W31),""))</f>
        <v/>
      </c>
      <c r="Q31" s="38" t="b">
        <f>OR(Feiertage!$B$1=A31,Feiertage!$B$2=A31,Feiertage!$B$3=A31,Feiertage!$B$4=A31,Feiertage!$B$5=A31,Feiertage!$B$6=A31,Feiertage!$B$7=A31,Feiertage!$B$8=A31,Feiertage!$B$9=A31)</f>
        <v>0</v>
      </c>
      <c r="R31" s="38" t="str">
        <f>IF(AND(D31&gt;E31,D31&lt;20),4,"")</f>
        <v/>
      </c>
      <c r="S31" s="38" t="str">
        <f t="shared" si="27"/>
        <v/>
      </c>
      <c r="T31" s="38" t="str">
        <f t="shared" si="28"/>
        <v/>
      </c>
      <c r="U31" s="38" t="str">
        <f t="shared" si="29"/>
        <v/>
      </c>
      <c r="V31" s="38" t="str">
        <f t="shared" si="30"/>
        <v/>
      </c>
      <c r="W31" s="38" t="str">
        <f t="shared" si="31"/>
        <v/>
      </c>
      <c r="X31" s="38" t="str">
        <f t="shared" si="32"/>
        <v/>
      </c>
      <c r="Y31" s="39" t="s">
        <v>47</v>
      </c>
    </row>
    <row r="32" spans="1:25" x14ac:dyDescent="0.2">
      <c r="A32" s="32">
        <v>42116</v>
      </c>
      <c r="B32" s="32" t="s">
        <v>53</v>
      </c>
      <c r="C32" s="33"/>
      <c r="D32" s="35"/>
      <c r="E32" s="35"/>
      <c r="F32" t="str">
        <f>IF(K32="X",Gesamt!$C$8,IF(J32="X",Gesamt!$C$9,IF(IF(E32&lt;D32,E32+(24-D32),E32-D32)&gt;0,IF(E32&lt;D32,E32+(24-D32),E32-D32),"")))</f>
        <v/>
      </c>
      <c r="G32" s="36" t="str">
        <f t="shared" si="22"/>
        <v/>
      </c>
      <c r="H32" s="36" t="str">
        <f t="shared" si="23"/>
        <v/>
      </c>
      <c r="I32" s="36" t="str">
        <f t="shared" si="24"/>
        <v/>
      </c>
      <c r="J32" s="36" t="str">
        <f t="shared" si="25"/>
        <v/>
      </c>
      <c r="K32" s="36" t="str">
        <f t="shared" si="26"/>
        <v/>
      </c>
      <c r="L32" s="37">
        <f>IF(OR(Q32=1,Q33=1,B32="Sonntag",B33="Sonntag"),"",SUM(R32:W32))</f>
        <v>0</v>
      </c>
      <c r="M32" s="38" t="str">
        <f>IF(B32="Sonntag","",IF(AND(Q32=1,D32&gt;E32),SUM(U32:W32),""))</f>
        <v/>
      </c>
      <c r="N32" s="38" t="str">
        <f>IF(OR(AND(Q32=1,Q33=1),AND(Q33=1,B32="Sonntag")),"",IF(Q33=1,SUM(R32:T32),""))</f>
        <v/>
      </c>
      <c r="O32" s="38" t="str">
        <f>IF(Q33=1,"",IF(AND(B32="Sonntag",D32&gt;E32,Q32=0),SUM(U32:W32),""))</f>
        <v/>
      </c>
      <c r="P32" s="38" t="str">
        <f>IF(OR(Q32=1,Q33=1),"",IF(B33="Sonntag",SUM(R32:W32),""))</f>
        <v/>
      </c>
      <c r="Q32" s="38" t="b">
        <f>OR(Feiertage!$B$1=A32,Feiertage!$B$2=A32,Feiertage!$B$3=A32,Feiertage!$B$4=A32,Feiertage!$B$5=A32,Feiertage!$B$6=A32,Feiertage!$B$7=A32,Feiertage!$B$8=A32,Feiertage!$B$9=A32)</f>
        <v>0</v>
      </c>
      <c r="R32" s="38" t="str">
        <f>IF(AND(D32&gt;E32,D32&lt;20),4,"")</f>
        <v/>
      </c>
      <c r="S32" s="38" t="str">
        <f t="shared" si="27"/>
        <v/>
      </c>
      <c r="T32" s="38" t="str">
        <f t="shared" si="28"/>
        <v/>
      </c>
      <c r="U32" s="38" t="str">
        <f t="shared" si="29"/>
        <v/>
      </c>
      <c r="V32" s="38" t="str">
        <f t="shared" si="30"/>
        <v/>
      </c>
      <c r="W32" s="38" t="str">
        <f t="shared" si="31"/>
        <v/>
      </c>
      <c r="X32" s="38" t="str">
        <f t="shared" si="32"/>
        <v/>
      </c>
      <c r="Y32" s="39" t="s">
        <v>47</v>
      </c>
    </row>
    <row r="33" spans="1:25" x14ac:dyDescent="0.2">
      <c r="A33" s="32">
        <v>42117</v>
      </c>
      <c r="B33" s="32" t="s">
        <v>46</v>
      </c>
      <c r="C33" s="33"/>
      <c r="D33" s="35"/>
      <c r="E33" s="35"/>
      <c r="F33" t="str">
        <f>IF(K33="X",Gesamt!$C$8,IF(J33="X",Gesamt!$C$9,IF(IF(E33&lt;D33,E33+(24-D33),E33-D33)&gt;0,IF(E33&lt;D33,E33+(24-D33),E33-D33),"")))</f>
        <v/>
      </c>
      <c r="G33" s="36" t="str">
        <f t="shared" si="22"/>
        <v/>
      </c>
      <c r="H33" s="36" t="str">
        <f t="shared" si="23"/>
        <v/>
      </c>
      <c r="I33" s="36" t="str">
        <f t="shared" si="24"/>
        <v/>
      </c>
      <c r="J33" s="36" t="str">
        <f t="shared" si="25"/>
        <v/>
      </c>
      <c r="K33" s="36" t="str">
        <f t="shared" si="26"/>
        <v/>
      </c>
      <c r="L33" s="37">
        <f>IF(OR(Q33=1,Q34=1,B33="Sonntag",B34="Sonntag"),"",SUM(R33:W33))</f>
        <v>0</v>
      </c>
      <c r="M33" s="38" t="str">
        <f>IF(B33="Sonntag","",IF(AND(Q33=1,D33&gt;E33),SUM(U33:W33),""))</f>
        <v/>
      </c>
      <c r="N33" s="38" t="str">
        <f>IF(OR(AND(Q33=1,Q34=1),AND(Q34=1,B33="Sonntag")),"",IF(Q34=1,SUM(R33:T33),""))</f>
        <v/>
      </c>
      <c r="O33" s="38" t="str">
        <f>IF(Q34=1,"",IF(AND(B33="Sonntag",D33&gt;E33,Q33=0),SUM(U33:W33),""))</f>
        <v/>
      </c>
      <c r="P33" s="38" t="str">
        <f>IF(OR(Q33=1,Q34=1),"",IF(B34="Sonntag",SUM(R33:W33),""))</f>
        <v/>
      </c>
      <c r="Q33" s="38" t="b">
        <f>OR(Feiertage!$B$1=A33,Feiertage!$B$2=A33,Feiertage!$B$3=A33,Feiertage!$B$4=A33,Feiertage!$B$5=A33,Feiertage!$B$6=A33,Feiertage!$B$7=A33,Feiertage!$B$8=A33,Feiertage!$B$9=A33)</f>
        <v>0</v>
      </c>
      <c r="R33" s="38" t="str">
        <f>IF(AND(D33&gt;E33,D33&lt;20),4,"")</f>
        <v/>
      </c>
      <c r="S33" s="38" t="str">
        <f t="shared" si="27"/>
        <v/>
      </c>
      <c r="T33" s="38" t="str">
        <f t="shared" si="28"/>
        <v/>
      </c>
      <c r="U33" s="38" t="str">
        <f t="shared" si="29"/>
        <v/>
      </c>
      <c r="V33" s="38" t="str">
        <f t="shared" si="30"/>
        <v/>
      </c>
      <c r="W33" s="38" t="str">
        <f t="shared" si="31"/>
        <v/>
      </c>
      <c r="X33" s="38" t="str">
        <f t="shared" si="32"/>
        <v/>
      </c>
      <c r="Y33" s="39" t="s">
        <v>47</v>
      </c>
    </row>
    <row r="34" spans="1:25" x14ac:dyDescent="0.2">
      <c r="A34" s="32">
        <v>42118</v>
      </c>
      <c r="B34" s="32" t="s">
        <v>48</v>
      </c>
      <c r="C34" s="33"/>
      <c r="D34" s="35"/>
      <c r="E34" s="35"/>
      <c r="F34" t="str">
        <f>IF(K34="X",Gesamt!$C$8,IF(J34="X",Gesamt!$C$9,IF(IF(E34&lt;D34,E34+(24-D34),E34-D34)&gt;0,IF(E34&lt;D34,E34+(24-D34),E34-D34),"")))</f>
        <v/>
      </c>
      <c r="G34" s="36" t="str">
        <f t="shared" si="22"/>
        <v/>
      </c>
      <c r="H34" s="36" t="str">
        <f t="shared" si="23"/>
        <v/>
      </c>
      <c r="I34" s="36" t="str">
        <f t="shared" si="24"/>
        <v/>
      </c>
      <c r="J34" s="36" t="str">
        <f t="shared" si="25"/>
        <v/>
      </c>
      <c r="K34" s="36" t="str">
        <f t="shared" si="26"/>
        <v/>
      </c>
      <c r="L34" s="37">
        <f>IF(OR(Q34=1,Q35=1,B34="Sonntag",B35="Sonntag"),"",SUM(R34:W34))</f>
        <v>0</v>
      </c>
      <c r="M34" s="38" t="str">
        <f>IF(B34="Sonntag","",IF(AND(Q34=1,D34&gt;E34),SUM(U34:W34),""))</f>
        <v/>
      </c>
      <c r="N34" s="38" t="str">
        <f>IF(OR(AND(Q34=1,Q35=1),AND(Q35=1,B34="Sonntag")),"",IF(Q35=1,SUM(R34:T34),""))</f>
        <v/>
      </c>
      <c r="O34" s="38" t="str">
        <f>IF(Q35=1,"",IF(AND(B34="Sonntag",D34&gt;E34,Q34=0),SUM(U34:W34),""))</f>
        <v/>
      </c>
      <c r="P34" s="38" t="str">
        <f>IF(OR(Q34=1,Q35=1),"",IF(B35="Sonntag",SUM(R34:W34),""))</f>
        <v/>
      </c>
      <c r="Q34" s="38" t="b">
        <f>OR(Feiertage!$B$1=A34,Feiertage!$B$2=A34,Feiertage!$B$3=A34,Feiertage!$B$4=A34,Feiertage!$B$5=A34,Feiertage!$B$6=A34,Feiertage!$B$7=A34,Feiertage!$B$8=A34,Feiertage!$B$9=A34)</f>
        <v>0</v>
      </c>
      <c r="R34" s="38" t="str">
        <f>IF(AND(D34&gt;E34,D34&lt;20),4,"")</f>
        <v/>
      </c>
      <c r="S34" s="38" t="str">
        <f t="shared" si="27"/>
        <v/>
      </c>
      <c r="T34" s="38" t="str">
        <f t="shared" si="28"/>
        <v/>
      </c>
      <c r="U34" s="38" t="str">
        <f t="shared" si="29"/>
        <v/>
      </c>
      <c r="V34" s="38" t="str">
        <f t="shared" si="30"/>
        <v/>
      </c>
      <c r="W34" s="38" t="str">
        <f t="shared" si="31"/>
        <v/>
      </c>
      <c r="X34" s="38" t="str">
        <f t="shared" si="32"/>
        <v/>
      </c>
      <c r="Y34" s="39" t="s">
        <v>47</v>
      </c>
    </row>
    <row r="35" spans="1:25" x14ac:dyDescent="0.2">
      <c r="A35" s="32">
        <v>42119</v>
      </c>
      <c r="B35" s="32" t="s">
        <v>49</v>
      </c>
      <c r="C35" s="33"/>
      <c r="D35" s="35"/>
      <c r="E35" s="35"/>
      <c r="F35" t="str">
        <f>IF(K35="X",Gesamt!$C$8,IF(J35="X",Gesamt!$C$9,IF(IF(E35&lt;D35,E35+(24-D35),E35-D35)&gt;0,IF(E35&lt;D35,E35+(24-D35),E35-D35),"")))</f>
        <v/>
      </c>
      <c r="G35" s="36" t="str">
        <f t="shared" si="22"/>
        <v/>
      </c>
      <c r="H35" s="36" t="str">
        <f t="shared" si="23"/>
        <v/>
      </c>
      <c r="I35" s="36" t="str">
        <f t="shared" si="24"/>
        <v/>
      </c>
      <c r="J35" s="36" t="str">
        <f t="shared" si="25"/>
        <v/>
      </c>
      <c r="K35" s="36" t="str">
        <f t="shared" si="26"/>
        <v/>
      </c>
      <c r="L35" s="41" t="str">
        <f>IF(OR(Q35=1,Q36=1,B35="Sonntag",B36="Sonntag"),"",SUM(R35:X35))</f>
        <v/>
      </c>
      <c r="M35" s="42" t="str">
        <f>IF(B35="Sonntag","",IF(AND(Q35=1,D35&gt;E35),SUM(U35:X35),""))</f>
        <v/>
      </c>
      <c r="N35" s="42" t="str">
        <f>IF(AND(Q35=1,Q36=1),"",IF(Q36=1,SUM(R35:T35),""))</f>
        <v/>
      </c>
      <c r="O35" s="42" t="str">
        <f>IF(Q36=1,"",IF(AND(B35="Sonntag",D35&gt;E35,Q35=0),SUM(U35:X35),""))</f>
        <v/>
      </c>
      <c r="P35" s="42">
        <f>IF(OR(Q35=1,Q36=1),"",IF(B36="Sonntag",SUM(R35:T35),""))</f>
        <v>0</v>
      </c>
      <c r="Q35" s="42" t="b">
        <f>OR(Feiertage!$B$1=A35,Feiertage!$B$2=A35,Feiertage!$B$3=A35,Feiertage!$B$4=A35,Feiertage!$B$5=A35,Feiertage!$B$6=A35,Feiertage!$B$7=A35,Feiertage!$B$8=A35,Feiertage!$B$9=A35)</f>
        <v>0</v>
      </c>
      <c r="R35" s="42" t="str">
        <f>IF(AND(D35&gt;E35,D35&lt;20),4,IF(AND(D35&lt;E35,D35&lt;=6),6-D35,""))</f>
        <v/>
      </c>
      <c r="S35" s="42" t="str">
        <f t="shared" si="27"/>
        <v/>
      </c>
      <c r="T35" s="42" t="str">
        <f t="shared" si="28"/>
        <v/>
      </c>
      <c r="U35" s="42" t="str">
        <f t="shared" si="29"/>
        <v/>
      </c>
      <c r="V35" s="42" t="str">
        <f t="shared" si="30"/>
        <v/>
      </c>
      <c r="W35" s="42" t="str">
        <f t="shared" si="31"/>
        <v/>
      </c>
      <c r="X35" s="42" t="str">
        <f t="shared" si="32"/>
        <v/>
      </c>
      <c r="Y35" s="43" t="s">
        <v>49</v>
      </c>
    </row>
    <row r="36" spans="1:25" x14ac:dyDescent="0.2">
      <c r="A36" s="32">
        <v>42120</v>
      </c>
      <c r="B36" s="32" t="s">
        <v>44</v>
      </c>
      <c r="C36" s="33"/>
      <c r="D36" s="35"/>
      <c r="E36" s="35"/>
      <c r="F36" t="str">
        <f>IF(K36="X",Gesamt!$C$8,IF(J36="X",Gesamt!$C$9,IF(IF(E36&lt;D36,E36+(24-D36),E36-D36)&gt;0,IF(E36&lt;D36,E36+(24-D36),E36-D36),"")))</f>
        <v/>
      </c>
      <c r="G36" s="36" t="str">
        <f t="shared" si="22"/>
        <v/>
      </c>
      <c r="H36" s="36" t="str">
        <f t="shared" si="23"/>
        <v/>
      </c>
      <c r="I36" s="36" t="str">
        <f t="shared" si="24"/>
        <v/>
      </c>
      <c r="J36" s="36" t="str">
        <f t="shared" si="25"/>
        <v/>
      </c>
      <c r="K36" s="36" t="str">
        <f t="shared" si="26"/>
        <v/>
      </c>
      <c r="L36" s="44" t="str">
        <f>IF(OR(Q36=1,Q37=1,B36="Sonntag",B37="Sonntag"),"",SUM(R36:X36))</f>
        <v/>
      </c>
      <c r="M36" s="45" t="str">
        <f>IF(B37="Sonntag","",IF(AND(Q36=1,D36&gt;E36),SUM(U36:X36),""))</f>
        <v/>
      </c>
      <c r="N36" s="45" t="str">
        <f>IF(AND(Q36=1,Q38=1),"",IF(Q37=1,SUM(R36:T36),""))</f>
        <v/>
      </c>
      <c r="O36" s="45" t="str">
        <f>IF(Q38=1,"",IF(AND(B36="Sonntag",D36&gt;E36,Q36=0),SUM(U36:X36),""))</f>
        <v/>
      </c>
      <c r="P36" s="45" t="str">
        <f>IF(OR(Q36=1,Q38=1),"",IF(B37="Sonntag",SUM(R36:T36),""))</f>
        <v/>
      </c>
      <c r="Q36" s="45" t="b">
        <f>OR(Feiertage!$B$1=A36,Feiertage!$B$2=A36,Feiertage!$B$3=A36,Feiertage!$B$4=A36,Feiertage!$B$5=A36,Feiertage!$B$6=A36,Feiertage!$B$7=A36,Feiertage!$B$8=A36,Feiertage!$B$9=A36)</f>
        <v>0</v>
      </c>
      <c r="R36" s="45" t="str">
        <f>IF(AND(D36&gt;E36,D36&lt;20),4,"")</f>
        <v/>
      </c>
      <c r="S36" s="45" t="str">
        <f t="shared" si="27"/>
        <v/>
      </c>
      <c r="T36" s="45" t="str">
        <f t="shared" si="28"/>
        <v/>
      </c>
      <c r="U36" s="45" t="str">
        <f t="shared" si="29"/>
        <v/>
      </c>
      <c r="V36" s="45" t="str">
        <f t="shared" si="30"/>
        <v/>
      </c>
      <c r="W36" s="45" t="str">
        <f t="shared" si="31"/>
        <v/>
      </c>
      <c r="X36" s="45" t="str">
        <f>IF(AND(D36&lt;E36,E36&lt;6),E36-D36,"")</f>
        <v/>
      </c>
      <c r="Y36" s="46" t="s">
        <v>44</v>
      </c>
    </row>
    <row r="37" spans="1:25" s="54" customFormat="1" x14ac:dyDescent="0.2">
      <c r="A37" s="32"/>
      <c r="B37" s="32"/>
      <c r="C37" s="47"/>
      <c r="D37" s="102" t="s">
        <v>50</v>
      </c>
      <c r="E37" s="102"/>
      <c r="F37" s="48">
        <f>SUM(F30:F36)</f>
        <v>0</v>
      </c>
      <c r="G37" s="48">
        <f>SUM(G30:G36)</f>
        <v>0</v>
      </c>
      <c r="H37" s="48">
        <f>SUM(H30:H36)</f>
        <v>0</v>
      </c>
      <c r="I37" s="48">
        <f>SUM(I30:I36)</f>
        <v>0</v>
      </c>
      <c r="J37" s="49">
        <f>COUNTIF(J30:J36,"X")</f>
        <v>0</v>
      </c>
      <c r="K37" s="50">
        <f>COUNTIF(K30:K36,"X")</f>
        <v>0</v>
      </c>
      <c r="L37" s="64"/>
      <c r="M37" s="64"/>
      <c r="N37" s="31"/>
      <c r="O37" s="64"/>
      <c r="P37" s="31"/>
    </row>
    <row r="38" spans="1:25" x14ac:dyDescent="0.2">
      <c r="A38" s="32">
        <v>42121</v>
      </c>
      <c r="B38" s="32" t="s">
        <v>51</v>
      </c>
      <c r="C38" s="33"/>
      <c r="D38" s="35"/>
      <c r="E38" s="35"/>
      <c r="F38" t="str">
        <f>IF(K38="X",Gesamt!$C$8,IF(J38="X",Gesamt!$C$9,IF(IF(E38&lt;D38,E38+(24-D38),E38-D38)&gt;0,IF(E38&lt;D38,E38+(24-D38),E38-D38),"")))</f>
        <v/>
      </c>
      <c r="G38" s="36" t="str">
        <f>IF(SUM(L38:P38)=0,"",SUM(L38:P38))</f>
        <v/>
      </c>
      <c r="H38" s="36" t="str">
        <f>IF(D38="","",IF(Q38=0,IF(B38="Sonntag",IF(D38&gt;E38,24-D38,E38-D38),IF(AND(B38="Samstag",Q39=0),IF(D38&gt;E38,E38,""),"")),IF(AND(B38="Samstag",Q39=0),IF(D38&gt;E38,E38,""),"")))</f>
        <v/>
      </c>
      <c r="I38" s="36" t="str">
        <f>IF(D38="","",IF(AND(Q38=1,Q39=1),IF(D38&gt;E38,24-D38+E38,E38-D38),IF(Q38=1,IF(D38&gt;E38,24-D38,E38-D38),IF(AND(Q39=1,D38&gt;E38),E38,""))))</f>
        <v/>
      </c>
      <c r="J38" s="36" t="str">
        <f>IF(C38="Urlaub","X","")</f>
        <v/>
      </c>
      <c r="K38" s="36" t="str">
        <f>IF(C38="Krank","X","")</f>
        <v/>
      </c>
      <c r="L38" s="37">
        <f>IF(OR(Q38=1,Q39=1,B38="Sonntag",B39="Sonntag"),"",SUM(R38:W38))</f>
        <v>0</v>
      </c>
      <c r="M38" s="38" t="str">
        <f>IF(B38="Sonntag","",IF(AND(Q38=1,D38&gt;E38),SUM(U38:W38),""))</f>
        <v/>
      </c>
      <c r="N38" s="38" t="str">
        <f>IF(OR(AND(Q38=1,Q39=1),AND(Q39=1,B38="Sonntag")),"",IF(Q39=1,SUM(R38:T38),""))</f>
        <v/>
      </c>
      <c r="O38" s="38" t="str">
        <f>IF(Q39=1,"",IF(AND(B38="Sonntag",D38&gt;E38,Q38=0),SUM(U38:W38),""))</f>
        <v/>
      </c>
      <c r="P38" s="38" t="str">
        <f>IF(OR(Q38=1,Q39=1),"",IF(B39="Sonntag",SUM(R38:W38),""))</f>
        <v/>
      </c>
      <c r="Q38" s="38" t="b">
        <f>OR(Feiertage!$B$1=A38,Feiertage!$B$2=A38,Feiertage!$B$3=A38,Feiertage!$B$4=A38,Feiertage!$B$5=A38,Feiertage!$B$6=A38,Feiertage!$B$7=A38,Feiertage!$B$8=A38,Feiertage!$B$9=A38)</f>
        <v>0</v>
      </c>
      <c r="R38" s="38" t="str">
        <f>IF(AND(D38&gt;E38,D38&lt;20),4,"")</f>
        <v/>
      </c>
      <c r="S38" s="38" t="str">
        <f>IF(AND(D38&gt;E38,D38&gt;=20),24-D38,"")</f>
        <v/>
      </c>
      <c r="T38" s="38" t="str">
        <f>IF(AND(D38&lt;E38,E38&gt;=20),E38-20,"")</f>
        <v/>
      </c>
      <c r="U38" s="38" t="str">
        <f>IF(AND(D38&gt;E38,E38&gt;=6),6,"")</f>
        <v/>
      </c>
      <c r="V38" s="38" t="str">
        <f>IF(AND(D38&gt;E38,E38&lt;6),E38,"")</f>
        <v/>
      </c>
      <c r="W38" s="38" t="str">
        <f>IF(AND(D38&lt;E38,E38&gt;=6,D38&lt;=6),6-D38,"")</f>
        <v/>
      </c>
      <c r="X38" s="38" t="str">
        <f>IF(AND(D38&lt;E38,E38&lt;6),6-E38,"")</f>
        <v/>
      </c>
      <c r="Y38" s="39" t="s">
        <v>47</v>
      </c>
    </row>
    <row r="39" spans="1:25" x14ac:dyDescent="0.2">
      <c r="A39" s="32">
        <v>42122</v>
      </c>
      <c r="B39" s="32" t="s">
        <v>52</v>
      </c>
      <c r="C39" s="33"/>
      <c r="D39" s="35"/>
      <c r="E39" s="35"/>
      <c r="F39" t="str">
        <f>IF(K39="X",Gesamt!$C$8,IF(J39="X",Gesamt!$C$9,IF(IF(E39&lt;D39,E39+(24-D39),E39-D39)&gt;0,IF(E39&lt;D39,E39+(24-D39),E39-D39),"")))</f>
        <v/>
      </c>
      <c r="G39" s="36" t="str">
        <f>IF(SUM(L39:P39)=0,"",SUM(L39:P39))</f>
        <v/>
      </c>
      <c r="H39" s="36" t="str">
        <f>IF(D39="","",IF(Q39=0,IF(B39="Sonntag",IF(D39&gt;E39,24-D39,E39-D39),IF(AND(B39="Samstag",Q40=0),IF(D39&gt;E39,E39,""),"")),IF(AND(B39="Samstag",Q40=0),IF(D39&gt;E39,E39,""),"")))</f>
        <v/>
      </c>
      <c r="I39" s="36" t="str">
        <f>IF(D39="","",IF(AND(Q39=1,Q40=1),IF(D39&gt;E39,24-D39+E39,E39-D39),IF(Q39=1,IF(D39&gt;E39,24-D39,E39-D39),IF(AND(Q40=1,D39&gt;E39),E39,""))))</f>
        <v/>
      </c>
      <c r="J39" s="36" t="str">
        <f>IF(C39="Urlaub","X","")</f>
        <v/>
      </c>
      <c r="K39" s="36" t="str">
        <f>IF(C39="Krank","X","")</f>
        <v/>
      </c>
      <c r="L39" s="37">
        <f>IF(OR(Q39=1,Q40=1,B39="Sonntag",B40="Sonntag"),"",SUM(R39:W39))</f>
        <v>0</v>
      </c>
      <c r="M39" s="38" t="str">
        <f>IF(B39="Sonntag","",IF(AND(Q39=1,D39&gt;E39),SUM(U39:W39),""))</f>
        <v/>
      </c>
      <c r="N39" s="38" t="str">
        <f>IF(OR(AND(Q39=1,Q40=1),AND(Q40=1,B39="Sonntag")),"",IF(Q40=1,SUM(R39:T39),""))</f>
        <v/>
      </c>
      <c r="O39" s="38" t="str">
        <f>IF(Q40=1,"",IF(AND(B39="Sonntag",D39&gt;E39,Q39=0),SUM(U39:W39),""))</f>
        <v/>
      </c>
      <c r="P39" s="38" t="str">
        <f>IF(OR(Q39=1,Q40=1),"",IF(B40="Sonntag",SUM(R39:W39),""))</f>
        <v/>
      </c>
      <c r="Q39" s="38" t="b">
        <f>OR(Feiertage!$B$1=A39,Feiertage!$B$2=A39,Feiertage!$B$3=A39,Feiertage!$B$4=A39,Feiertage!$B$5=A39,Feiertage!$B$6=A39,Feiertage!$B$7=A39,Feiertage!$B$8=A39,Feiertage!$B$9=A39)</f>
        <v>0</v>
      </c>
      <c r="R39" s="38" t="str">
        <f>IF(AND(D39&gt;E39,D39&lt;20),4,"")</f>
        <v/>
      </c>
      <c r="S39" s="38" t="str">
        <f>IF(AND(D39&gt;E39,D39&gt;=20),24-D39,"")</f>
        <v/>
      </c>
      <c r="T39" s="38" t="str">
        <f>IF(AND(D39&lt;E39,E39&gt;=20),E39-20,"")</f>
        <v/>
      </c>
      <c r="U39" s="38" t="str">
        <f>IF(AND(D39&gt;E39,E39&gt;=6),6,"")</f>
        <v/>
      </c>
      <c r="V39" s="38" t="str">
        <f>IF(AND(D39&gt;E39,E39&lt;6),E39,"")</f>
        <v/>
      </c>
      <c r="W39" s="38" t="str">
        <f>IF(AND(D39&lt;E39,E39&gt;=6,D39&lt;=6),6-D39,"")</f>
        <v/>
      </c>
      <c r="X39" s="38" t="str">
        <f>IF(AND(D39&lt;E39,E39&lt;6),6-E39,"")</f>
        <v/>
      </c>
      <c r="Y39" s="39" t="s">
        <v>47</v>
      </c>
    </row>
    <row r="40" spans="1:25" x14ac:dyDescent="0.2">
      <c r="A40" s="32">
        <v>42123</v>
      </c>
      <c r="B40" s="32" t="s">
        <v>53</v>
      </c>
      <c r="C40" s="33"/>
      <c r="D40" s="35"/>
      <c r="E40" s="35"/>
      <c r="F40" t="str">
        <f>IF(K40="X",Gesamt!$C$8,IF(J40="X",Gesamt!$C$9,IF(IF(E40&lt;D40,E40+(24-D40),E40-D40)&gt;0,IF(E40&lt;D40,E40+(24-D40),E40-D40),"")))</f>
        <v/>
      </c>
      <c r="G40" s="36" t="str">
        <f>IF(SUM(L40:P40)=0,"",SUM(L40:P40))</f>
        <v/>
      </c>
      <c r="H40" s="36" t="str">
        <f>IF(D40="","",IF(Q40=0,IF(B40="Sonntag",IF(D40&gt;E40,24-D40,E40-D40),IF(AND(B40="Samstag",Q41=0),IF(D40&gt;E40,E40,""),"")),IF(AND(B40="Samstag",Q41=0),IF(D40&gt;E40,E40,""),"")))</f>
        <v/>
      </c>
      <c r="I40" s="36" t="str">
        <f>IF(D40="","",IF(AND(Q40=1,Q41=1),IF(D40&gt;E40,24-D40+E40,E40-D40),IF(Q40=1,IF(D40&gt;E40,24-D40,E40-D40),IF(AND(Q41=1,D40&gt;E40),E40,""))))</f>
        <v/>
      </c>
      <c r="J40" s="36" t="str">
        <f>IF(C40="Urlaub","X","")</f>
        <v/>
      </c>
      <c r="K40" s="36" t="str">
        <f>IF(C40="Krank","X","")</f>
        <v/>
      </c>
      <c r="L40" s="37">
        <f>IF(OR(Q40=1,Q41=1,B40="Sonntag",B41="Sonntag"),"",SUM(R40:W40))</f>
        <v>0</v>
      </c>
      <c r="M40" s="38" t="str">
        <f>IF(B40="Sonntag","",IF(AND(Q40=1,D40&gt;E40),SUM(U40:W40),""))</f>
        <v/>
      </c>
      <c r="N40" s="38" t="str">
        <f>IF(OR(AND(Q40=1,Q41=1),AND(Q41=1,B40="Sonntag")),"",IF(Q41=1,SUM(R40:T40),""))</f>
        <v/>
      </c>
      <c r="O40" s="38" t="str">
        <f>IF(Q41=1,"",IF(AND(B40="Sonntag",D40&gt;E40,Q40=0),SUM(U40:W40),""))</f>
        <v/>
      </c>
      <c r="P40" s="38" t="str">
        <f>IF(OR(Q40=1,Q41=1),"",IF(B41="Sonntag",SUM(R40:W40),""))</f>
        <v/>
      </c>
      <c r="Q40" s="38" t="b">
        <f>OR(Feiertage!$B$1=A40,Feiertage!$B$2=A40,Feiertage!$B$3=A40,Feiertage!$B$4=A40,Feiertage!$B$5=A40,Feiertage!$B$6=A40,Feiertage!$B$7=A40,Feiertage!$B$8=A40,Feiertage!$B$9=A40)</f>
        <v>0</v>
      </c>
      <c r="R40" s="38" t="str">
        <f>IF(AND(D40&gt;E40,D40&lt;20),4,"")</f>
        <v/>
      </c>
      <c r="S40" s="38" t="str">
        <f>IF(AND(D40&gt;E40,D40&gt;=20),24-D40,"")</f>
        <v/>
      </c>
      <c r="T40" s="38" t="str">
        <f>IF(AND(D40&lt;E40,E40&gt;=20),E40-20,"")</f>
        <v/>
      </c>
      <c r="U40" s="38" t="str">
        <f>IF(AND(D40&gt;E40,E40&gt;=6),6,"")</f>
        <v/>
      </c>
      <c r="V40" s="38" t="str">
        <f>IF(AND(D40&gt;E40,E40&lt;6),E40,"")</f>
        <v/>
      </c>
      <c r="W40" s="38" t="str">
        <f>IF(AND(D40&lt;E40,E40&gt;=6,D40&lt;=6),6-D40,"")</f>
        <v/>
      </c>
      <c r="X40" s="38" t="str">
        <f>IF(AND(D40&lt;E40,E40&lt;6),6-E40,"")</f>
        <v/>
      </c>
      <c r="Y40" s="39" t="s">
        <v>47</v>
      </c>
    </row>
    <row r="41" spans="1:25" x14ac:dyDescent="0.2">
      <c r="A41" s="32">
        <v>42124</v>
      </c>
      <c r="B41" s="32" t="s">
        <v>46</v>
      </c>
      <c r="C41" s="33"/>
      <c r="D41" s="35"/>
      <c r="E41" s="35"/>
      <c r="F41" t="str">
        <f>IF(K41="X",Gesamt!$C$8,IF(J41="X",Gesamt!$C$9,IF(IF(E41&lt;D41,E41+(24-D41),E41-D41)&gt;0,IF(E41&lt;D41,E41+(24-D41),E41-D41),"")))</f>
        <v/>
      </c>
      <c r="G41" s="36" t="str">
        <f>IF(SUM(L41:P41)=0,"",SUM(L41:P41))</f>
        <v/>
      </c>
      <c r="H41" s="36" t="str">
        <f>IF(D41="","",IF(Q41=0,IF(B41="Sonntag",IF(D41&gt;E41,24-D41,E41-D41),IF(AND(B41="Samstag",Q42=0),IF(D41&gt;E41,E41,""),"")),IF(AND(B41="Samstag",Q42=0),IF(D41&gt;E41,E41,""),"")))</f>
        <v/>
      </c>
      <c r="I41" s="36" t="str">
        <f>IF(D41="","",IF(AND(Q41=1,Q42=1),IF(D41&gt;E41,24-D41+E41,E41-D41),IF(Q41=1,IF(D41&gt;E41,24-D41,E41-D41),IF(AND(Q42=1,D41&gt;E41),E41,""))))</f>
        <v/>
      </c>
      <c r="J41" s="36" t="str">
        <f>IF(C41="Urlaub","X","")</f>
        <v/>
      </c>
      <c r="K41" s="36" t="str">
        <f>IF(C41="Krank","X","")</f>
        <v/>
      </c>
      <c r="L41" s="37">
        <f>IF(OR(Q41=1,Q42=1,B41="Sonntag",B42="Sonntag"),"",SUM(R41:W41))</f>
        <v>0</v>
      </c>
      <c r="M41" s="38" t="str">
        <f>IF(B41="Sonntag","",IF(AND(Q41=1,D41&gt;E41),SUM(U41:W41),""))</f>
        <v/>
      </c>
      <c r="N41" s="38" t="str">
        <f>IF(OR(AND(Q41=1,Q42=1),AND(Q42=1,B41="Sonntag")),"",IF(Q42=1,SUM(R41:T41),""))</f>
        <v/>
      </c>
      <c r="O41" s="38" t="str">
        <f>IF(Q42=1,"",IF(AND(B41="Sonntag",D41&gt;E41,Q41=0),SUM(U41:W41),""))</f>
        <v/>
      </c>
      <c r="P41" s="38" t="str">
        <f>IF(OR(Q41=1,Q42=1),"",IF(B42="Sonntag",SUM(R41:W41),""))</f>
        <v/>
      </c>
      <c r="Q41" s="38" t="b">
        <f>OR(Feiertage!$B$1=A41,Feiertage!$B$2=A41,Feiertage!$B$3=A41,Feiertage!$B$4=A41,Feiertage!$B$5=A41,Feiertage!$B$6=A41,Feiertage!$B$7=A41,Feiertage!$B$8=A41,Feiertage!$B$9=A41)</f>
        <v>0</v>
      </c>
      <c r="R41" s="38" t="str">
        <f>IF(AND(D41&gt;E41,D41&lt;20),4,"")</f>
        <v/>
      </c>
      <c r="S41" s="38" t="str">
        <f>IF(AND(D41&gt;E41,D41&gt;=20),24-D41,"")</f>
        <v/>
      </c>
      <c r="T41" s="38" t="str">
        <f>IF(AND(D41&lt;E41,E41&gt;=20),E41-20,"")</f>
        <v/>
      </c>
      <c r="U41" s="38" t="str">
        <f>IF(AND(D41&gt;E41,E41&gt;=6),6,"")</f>
        <v/>
      </c>
      <c r="V41" s="38" t="str">
        <f>IF(AND(D41&gt;E41,E41&lt;6),E41,"")</f>
        <v/>
      </c>
      <c r="W41" s="38" t="str">
        <f>IF(AND(D41&lt;E41,E41&gt;=6,D41&lt;=6),6-D41,"")</f>
        <v/>
      </c>
      <c r="X41" s="38" t="str">
        <f>IF(AND(D41&lt;E41,E41&lt;6),6-E41,"")</f>
        <v/>
      </c>
      <c r="Y41" s="39" t="s">
        <v>47</v>
      </c>
    </row>
    <row r="42" spans="1:25" hidden="1" x14ac:dyDescent="0.2">
      <c r="A42" s="32">
        <v>42125</v>
      </c>
      <c r="B42" s="32" t="s">
        <v>48</v>
      </c>
      <c r="C42" s="33"/>
      <c r="D42" s="35"/>
      <c r="E42" s="35"/>
      <c r="F42" t="str">
        <f>IF(K42="X",Gesamt!$C$8,IF(J42="X",Gesamt!$C$9,IF(IF(E42&lt;D42,E42+(24-D42),E42-D42)&gt;0,IF(E42&lt;D42,E42+(24-D42),E42-D42),"")))</f>
        <v/>
      </c>
      <c r="G42" s="36" t="str">
        <f>IF(SUM(L42:P42)=0,"",SUM(L42:P42))</f>
        <v/>
      </c>
      <c r="H42" s="36" t="str">
        <f>IF(D42="","",IF(Q42=0,IF(B42="Sonntag",IF(D42&gt;E42,24-D42,E42-D42),IF(AND(B42="Samstag",Q43=0),IF(D42&gt;E42,E42,""),"")),IF(AND(B42="Samstag",Q43=0),IF(D42&gt;E42,E42,""),"")))</f>
        <v/>
      </c>
      <c r="I42" s="36" t="str">
        <f>IF(D42="","",IF(AND(Q42=1,Q43=1),IF(D42&gt;E42,24-D42+E42,E42-D42),IF(Q42=1,IF(D42&gt;E42,24-D42,E42-D42),IF(AND(Q43=1,D42&gt;E42),E42,""))))</f>
        <v/>
      </c>
      <c r="J42" s="36" t="str">
        <f>IF(C42="Urlaub","X","")</f>
        <v/>
      </c>
      <c r="K42" s="36" t="str">
        <f>IF(C42="Krank","X","")</f>
        <v/>
      </c>
      <c r="L42" s="37">
        <f>IF(OR(Q42=1,Q43=1,B42="Sonntag",B43="Sonntag"),"",SUM(R42:W42))</f>
        <v>0</v>
      </c>
      <c r="M42" s="38" t="str">
        <f>IF(B42="Sonntag","",IF(AND(Q42=1,D42&gt;E42),SUM(U42:W42),""))</f>
        <v/>
      </c>
      <c r="N42" s="38" t="str">
        <f>IF(OR(AND(Q42=1,Q43=1),AND(Q43=1,B42="Sonntag")),"",IF(Q43=1,SUM(R42:T42),""))</f>
        <v/>
      </c>
      <c r="O42" s="38" t="str">
        <f>IF(Q43=1,"",IF(AND(B42="Sonntag",D42&gt;E42,Q42=0),SUM(U42:W42),""))</f>
        <v/>
      </c>
      <c r="P42" s="38" t="str">
        <f>IF(OR(Q42=1,Q43=1),"",IF(B43="Sonntag",SUM(R42:W42),""))</f>
        <v/>
      </c>
      <c r="Q42" s="38" t="b">
        <f>OR(Feiertage!$B$1=A42,Feiertage!$B$2=A42,Feiertage!$B$3=A42,Feiertage!$B$4=A42,Feiertage!$B$5=A42,Feiertage!$B$6=A42,Feiertage!$B$7=A42,Feiertage!$B$8=A42,Feiertage!$B$9=A42)</f>
        <v>0</v>
      </c>
      <c r="R42" s="38" t="str">
        <f>IF(AND(D42&gt;E42,D42&lt;20),4,"")</f>
        <v/>
      </c>
      <c r="S42" s="38" t="str">
        <f>IF(AND(D42&gt;E42,D42&gt;=20),24-D42,"")</f>
        <v/>
      </c>
      <c r="T42" s="38" t="str">
        <f>IF(AND(D42&lt;E42,E42&gt;=20),E42-20,"")</f>
        <v/>
      </c>
      <c r="U42" s="38" t="str">
        <f>IF(AND(D42&gt;E42,E42&gt;=6),6,"")</f>
        <v/>
      </c>
      <c r="V42" s="38" t="str">
        <f>IF(AND(D42&gt;E42,E42&lt;6),E42,"")</f>
        <v/>
      </c>
      <c r="W42" s="38" t="str">
        <f>IF(AND(D42&lt;E42,E42&gt;=6,D42&lt;=6),6-D42,"")</f>
        <v/>
      </c>
      <c r="X42" s="38" t="str">
        <f>IF(AND(D42&lt;E42,E42&lt;6),6-E42,"")</f>
        <v/>
      </c>
      <c r="Y42" s="39" t="s">
        <v>47</v>
      </c>
    </row>
    <row r="43" spans="1:25" s="54" customFormat="1" x14ac:dyDescent="0.2">
      <c r="A43" s="32"/>
      <c r="B43" s="32"/>
      <c r="C43" s="47"/>
      <c r="D43" s="102" t="s">
        <v>50</v>
      </c>
      <c r="E43" s="102"/>
      <c r="F43" s="48">
        <f>SUM(F38:F41)</f>
        <v>0</v>
      </c>
      <c r="G43" s="48">
        <f>SUM(G38:G41)</f>
        <v>0</v>
      </c>
      <c r="H43" s="48">
        <f>SUM(H38:H41)</f>
        <v>0</v>
      </c>
      <c r="I43" s="48">
        <f>SUM(I38:I41)</f>
        <v>0</v>
      </c>
      <c r="J43" s="49">
        <f>COUNTIF(J38:J41,"X")</f>
        <v>0</v>
      </c>
      <c r="K43" s="50">
        <f>COUNTIF(K38:K41,"X")</f>
        <v>0</v>
      </c>
      <c r="L43" s="64"/>
      <c r="M43" s="64"/>
      <c r="N43" s="31"/>
      <c r="O43" s="64"/>
      <c r="P43" s="64"/>
    </row>
    <row r="44" spans="1:25" s="54" customFormat="1" x14ac:dyDescent="0.2">
      <c r="A44" s="77"/>
      <c r="B44" s="78"/>
      <c r="C44" s="78"/>
      <c r="D44" s="103" t="s">
        <v>50</v>
      </c>
      <c r="E44" s="103"/>
      <c r="F44" s="61">
        <f t="shared" ref="F44:K44" si="33">F13+F21+F29+F37+F43</f>
        <v>0</v>
      </c>
      <c r="G44" s="61">
        <f t="shared" si="33"/>
        <v>0</v>
      </c>
      <c r="H44" s="61">
        <f t="shared" si="33"/>
        <v>0</v>
      </c>
      <c r="I44" s="61">
        <f t="shared" si="33"/>
        <v>0</v>
      </c>
      <c r="J44" s="62">
        <f t="shared" si="33"/>
        <v>0</v>
      </c>
      <c r="K44" s="63">
        <f t="shared" si="33"/>
        <v>0</v>
      </c>
      <c r="L44" s="64"/>
      <c r="M44" s="64"/>
      <c r="N44" s="31"/>
      <c r="O44" s="64"/>
      <c r="P44" s="64"/>
    </row>
    <row r="45" spans="1:25" hidden="1" x14ac:dyDescent="0.2">
      <c r="A45" s="79"/>
      <c r="B45" s="18"/>
      <c r="C45" s="18"/>
      <c r="D45" s="80"/>
      <c r="E45" s="80"/>
      <c r="F45" s="80" t="str">
        <f>IF(IF(E45&lt;D45,E45+(24-D45),E45-D45)&gt;0,IF(E45&lt;D45,E45+(24-D45),E45-D45),"")</f>
        <v/>
      </c>
      <c r="G45" s="80" t="str">
        <f>IF(D45="","",IF(B45="Sonntag",IF(E45&lt;9,E45,""),IF(OR(E45&gt;20,E45&lt;9),IF(E45&lt;9,4+E45,E45-20),"")))</f>
        <v/>
      </c>
      <c r="H45" s="66" t="str">
        <f>IF(D45="","",IF(Q45=0,IF(B45="Sonntag",IF(D45&gt;E45,24-D45,E45-D45),IF(AND(B45="Samstag",Q44=0),IF(D45&gt;E45,E45,""),"")),IF(AND(B45="Samstag",Q44=0),IF(D45&gt;E45,E45,""),"")))</f>
        <v/>
      </c>
      <c r="I45" s="80"/>
      <c r="J45" s="80"/>
      <c r="K45" s="80"/>
      <c r="L45" s="31">
        <f>IF(OR(Q45=1,Q44=1,B45="Sonntag",B44="Sonntag"),"",SUM(R45:W45))</f>
        <v>0</v>
      </c>
      <c r="M45" s="31" t="str">
        <f>IF(AND(Q45=1,D45&gt;E45),SUM(U45:W45),"")</f>
        <v/>
      </c>
      <c r="N45" s="31" t="str">
        <f>IF(OR(AND(Q45=1,Q44=1),AND(Q44=1,B45="Sonntag")),"",IF(Q44=1,SUM(R45:T45),""))</f>
        <v/>
      </c>
      <c r="O45" s="31" t="str">
        <f>IF(AND(B45="Sonntag",D45&gt;E45),SUM(U45:W45),"")</f>
        <v/>
      </c>
      <c r="P45" s="31" t="str">
        <f>IF(B44="Sonntag",SUM(R45:T45),"")</f>
        <v/>
      </c>
      <c r="Q45" s="1" t="b">
        <f>FALSE()</f>
        <v>0</v>
      </c>
      <c r="R45" s="1" t="str">
        <f>IF(AND(D45&gt;E45,D45&lt;20),4,"")</f>
        <v/>
      </c>
      <c r="S45" s="1" t="str">
        <f>IF(AND(D45&gt;E45,D45&gt;=20),24-D45,"")</f>
        <v/>
      </c>
      <c r="T45" s="1" t="str">
        <f>IF(AND(D45&lt;E45,E45&gt;=20),E45-20,"")</f>
        <v/>
      </c>
      <c r="U45" s="1" t="str">
        <f>IF(AND(D45&gt;E45,E45&gt;=6),6,"")</f>
        <v/>
      </c>
      <c r="V45" s="1" t="str">
        <f>IF(AND(D45&gt;E45,E45&lt;6),E45,"")</f>
        <v/>
      </c>
      <c r="W45" s="1" t="str">
        <f>IF(AND(D45&lt;E45,E45&gt;=6,D45&lt;=6),6-D45,"")</f>
        <v/>
      </c>
    </row>
    <row r="47" spans="1:25" x14ac:dyDescent="0.2">
      <c r="D47" s="69"/>
      <c r="I47" s="69"/>
    </row>
  </sheetData>
  <mergeCells count="10">
    <mergeCell ref="D29:E29"/>
    <mergeCell ref="D37:E37"/>
    <mergeCell ref="D43:E43"/>
    <mergeCell ref="D44:E44"/>
    <mergeCell ref="A1:K1"/>
    <mergeCell ref="B3:D3"/>
    <mergeCell ref="G3:J3"/>
    <mergeCell ref="B5:D5"/>
    <mergeCell ref="D13:E13"/>
    <mergeCell ref="D21:E21"/>
  </mergeCells>
  <conditionalFormatting sqref="B8:B43">
    <cfRule type="expression" priority="5" stopIfTrue="1">
      <formula>Q8=1</formula>
    </cfRule>
  </conditionalFormatting>
  <conditionalFormatting sqref="A8:A43">
    <cfRule type="expression" priority="4" stopIfTrue="1">
      <formula>Q8=1</formula>
    </cfRule>
  </conditionalFormatting>
  <pageMargins left="0.70826771653543308" right="0.11811023622047245" top="1.1811023622047245" bottom="1.1811023622047245" header="0.78740157480314954" footer="0.78740157480314954"/>
  <pageSetup paperSize="0" scale="85" fitToWidth="0" fitToHeight="0" orientation="portrait" horizontalDpi="0" verticalDpi="0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7"/>
  <sheetViews>
    <sheetView workbookViewId="0">
      <selection sqref="A1:K1"/>
    </sheetView>
  </sheetViews>
  <sheetFormatPr baseColWidth="10" defaultColWidth="8.83203125" defaultRowHeight="15" x14ac:dyDescent="0.2"/>
  <cols>
    <col min="1" max="1" width="10.1640625" style="1" customWidth="1"/>
    <col min="2" max="2" width="12.5" style="1" customWidth="1"/>
    <col min="3" max="3" width="9.6640625" style="1" customWidth="1"/>
    <col min="4" max="5" width="6.6640625" style="1" customWidth="1"/>
    <col min="6" max="6" width="9" style="1" customWidth="1"/>
    <col min="7" max="9" width="8" style="1" customWidth="1"/>
    <col min="10" max="10" width="6.6640625" style="1" customWidth="1"/>
    <col min="11" max="11" width="5.6640625" style="1" customWidth="1"/>
    <col min="12" max="25" width="10.6640625" style="1" hidden="1" customWidth="1"/>
    <col min="26" max="1024" width="10.6640625" style="1" customWidth="1"/>
  </cols>
  <sheetData>
    <row r="1" spans="1:25" ht="31.25" customHeight="1" x14ac:dyDescent="0.3">
      <c r="A1" s="104">
        <f>A8</f>
        <v>42125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" t="s">
        <v>31</v>
      </c>
      <c r="M1" s="1" t="s">
        <v>55</v>
      </c>
      <c r="N1" s="1" t="s">
        <v>56</v>
      </c>
      <c r="O1" s="1" t="s">
        <v>57</v>
      </c>
      <c r="P1" s="1" t="s">
        <v>58</v>
      </c>
    </row>
    <row r="2" spans="1:25" ht="6.5" customHeigh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25" x14ac:dyDescent="0.2">
      <c r="A3" s="1" t="s">
        <v>2</v>
      </c>
      <c r="B3" s="105">
        <f>Gesamt!$B$5</f>
        <v>0</v>
      </c>
      <c r="C3" s="105"/>
      <c r="D3" s="105"/>
      <c r="F3" s="1" t="s">
        <v>3</v>
      </c>
      <c r="G3" s="105">
        <f>Gesamt!$G$5</f>
        <v>0</v>
      </c>
      <c r="H3" s="105"/>
      <c r="I3" s="105"/>
      <c r="J3" s="105"/>
    </row>
    <row r="4" spans="1:25" x14ac:dyDescent="0.2">
      <c r="B4" s="27"/>
      <c r="C4" s="27"/>
      <c r="D4" s="27"/>
    </row>
    <row r="5" spans="1:25" x14ac:dyDescent="0.2">
      <c r="A5" s="1" t="s">
        <v>1</v>
      </c>
      <c r="B5" s="105">
        <f>Gesamt!$B$3</f>
        <v>0</v>
      </c>
      <c r="C5" s="105"/>
      <c r="D5" s="105"/>
    </row>
    <row r="6" spans="1:25" x14ac:dyDescent="0.2">
      <c r="D6" s="28"/>
      <c r="R6" s="1" t="s">
        <v>36</v>
      </c>
    </row>
    <row r="7" spans="1:25" ht="17" x14ac:dyDescent="0.2">
      <c r="A7" s="29" t="s">
        <v>37</v>
      </c>
      <c r="B7" s="29" t="s">
        <v>38</v>
      </c>
      <c r="C7" s="81" t="s">
        <v>39</v>
      </c>
      <c r="D7" s="82" t="s">
        <v>40</v>
      </c>
      <c r="E7" s="82" t="s">
        <v>41</v>
      </c>
      <c r="F7" s="82" t="s">
        <v>42</v>
      </c>
      <c r="G7" s="82" t="s">
        <v>43</v>
      </c>
      <c r="H7" s="82" t="s">
        <v>44</v>
      </c>
      <c r="I7" s="82" t="s">
        <v>45</v>
      </c>
      <c r="J7" s="82" t="s">
        <v>10</v>
      </c>
      <c r="K7" s="82" t="s">
        <v>11</v>
      </c>
      <c r="L7" s="31"/>
      <c r="M7" s="31"/>
      <c r="N7" s="31"/>
      <c r="O7" s="31"/>
      <c r="P7" s="31"/>
    </row>
    <row r="8" spans="1:25" x14ac:dyDescent="0.2">
      <c r="A8" s="32">
        <v>42125</v>
      </c>
      <c r="B8" s="32" t="s">
        <v>48</v>
      </c>
      <c r="C8" s="74"/>
      <c r="D8" s="35"/>
      <c r="E8" s="35"/>
      <c r="F8" t="str">
        <f>IF(K8="X",Gesamt!$C$8,IF(J8="X",Gesamt!$C$9,IF(IF(E8&lt;D8,E8+(24-D8),E8-D8)&gt;0,IF(E8&lt;D8,E8+(24-D8),E8-D8),"")))</f>
        <v/>
      </c>
      <c r="G8" s="36" t="str">
        <f>IF(SUM(L8:P8)=0,"",SUM(L8:P8))</f>
        <v/>
      </c>
      <c r="H8" s="36" t="str">
        <f>IF(D8="","",IF(Q8=0,IF(B8="Sonntag",IF(D8&gt;E8,24-D8,E8-D8),IF(AND(B8="Samstag",Q9=0),IF(D8&gt;E8,E8,""),"")),IF(AND(B8="Samstag",Q9=0),IF(D8&gt;E8,E8,""),"")))</f>
        <v/>
      </c>
      <c r="I8" s="36" t="str">
        <f>IF(D8="","",IF(AND(Q8=1,Q9=1),IF(D8&gt;E8,24-D8+E8,E8-D8),IF(Q8=1,IF(D8&gt;E8,24-D8,E8-D8),IF(AND(Q9=1,D8&gt;E8),E8,""))))</f>
        <v/>
      </c>
      <c r="J8" s="36" t="str">
        <f>IF(C8="Urlaub","X","")</f>
        <v/>
      </c>
      <c r="K8" s="36" t="str">
        <f>IF(C8="Krank","X","")</f>
        <v/>
      </c>
      <c r="L8" s="37">
        <f>IF(OR(Q8=1,Q9=1,B8="Sonntag",B9="Sonntag"),"",SUM(R8:W8))</f>
        <v>0</v>
      </c>
      <c r="M8" s="38" t="str">
        <f>IF(B8="Sonntag","",IF(AND(Q8=1,D8&gt;E8),SUM(U8:W8),""))</f>
        <v/>
      </c>
      <c r="N8" s="38" t="str">
        <f>IF(OR(AND(Q8=1,Q9=1),AND(Q9=1,B8="Sonntag")),"",IF(Q9=1,SUM(R8:T8),""))</f>
        <v/>
      </c>
      <c r="O8" s="38" t="str">
        <f>IF(Q9=1,"",IF(AND(B8="Sonntag",D8&gt;E8,Q8=0),SUM(U8:W8),""))</f>
        <v/>
      </c>
      <c r="P8" s="38" t="str">
        <f>IF(OR(Q8=1,Q9=1),"",IF(B9="Sonntag",SUM(R8:W8),""))</f>
        <v/>
      </c>
      <c r="Q8" s="38" t="b">
        <f>OR(Feiertage!$B$1=A8,Feiertage!$B$2=A8,Feiertage!$B$3=A8,Feiertage!$B$4=A8,Feiertage!$B$5=A8,Feiertage!$B$6=A8,Feiertage!$B$7=A8,Feiertage!$B$8=A8,Feiertage!$B$9=A8)</f>
        <v>0</v>
      </c>
      <c r="R8" s="38" t="str">
        <f>IF(AND(D8&gt;E8,D8&lt;20),4,"")</f>
        <v/>
      </c>
      <c r="S8" s="38" t="str">
        <f>IF(AND(D8&gt;E8,D8&gt;=20),24-D8,"")</f>
        <v/>
      </c>
      <c r="T8" s="38" t="str">
        <f>IF(AND(D8&lt;E8,E8&gt;=20),E8-20,"")</f>
        <v/>
      </c>
      <c r="U8" s="38" t="str">
        <f>IF(AND(D8&gt;E8,E8&gt;=6),6,"")</f>
        <v/>
      </c>
      <c r="V8" s="38" t="str">
        <f>IF(AND(D8&gt;E8,E8&lt;6),E8,"")</f>
        <v/>
      </c>
      <c r="W8" s="38" t="str">
        <f>IF(AND(D8&lt;E8,E8&gt;=6,D8&lt;=6),6-D8,"")</f>
        <v/>
      </c>
      <c r="X8" s="38" t="str">
        <f>IF(AND(D8&lt;E8,E8&lt;6),6-E8,"")</f>
        <v/>
      </c>
      <c r="Y8" s="39" t="s">
        <v>47</v>
      </c>
    </row>
    <row r="9" spans="1:25" x14ac:dyDescent="0.2">
      <c r="A9" s="32">
        <v>42126</v>
      </c>
      <c r="B9" s="32" t="s">
        <v>49</v>
      </c>
      <c r="C9" s="74"/>
      <c r="D9" s="35"/>
      <c r="E9" s="35"/>
      <c r="F9" t="str">
        <f>IF(K9="X",Gesamt!$C$8,IF(J9="X",Gesamt!$C$9,IF(IF(E9&lt;D9,E9+(24-D9),E9-D9)&gt;0,IF(E9&lt;D9,E9+(24-D9),E9-D9),"")))</f>
        <v/>
      </c>
      <c r="G9" s="36" t="str">
        <f>IF(SUM(L9:P9)=0,"",SUM(L9:P9))</f>
        <v/>
      </c>
      <c r="H9" s="36" t="str">
        <f>IF(D9="","",IF(Q9=0,IF(B9="Sonntag",IF(D9&gt;E9,24-D9,E9-D9),IF(AND(B9="Samstag",Q10=0),IF(D9&gt;E9,E9,""),"")),IF(AND(B9="Samstag",Q10=0),IF(D9&gt;E9,E9,""),"")))</f>
        <v/>
      </c>
      <c r="I9" s="36" t="str">
        <f>IF(D9="","",IF(AND(Q9=1,Q10=1),IF(D9&gt;E9,24-D9+E9,E9-D9),IF(Q9=1,IF(D9&gt;E9,24-D9,E9-D9),IF(AND(Q10=1,D9&gt;E9),E9,""))))</f>
        <v/>
      </c>
      <c r="J9" s="36" t="str">
        <f>IF(C9="Urlaub","X","")</f>
        <v/>
      </c>
      <c r="K9" s="36" t="str">
        <f>IF(C9="Krank","X","")</f>
        <v/>
      </c>
      <c r="L9" s="41" t="str">
        <f>IF(OR(Q9=1,Q10=1,B9="Sonntag",B10="Sonntag"),"",SUM(R9:X9))</f>
        <v/>
      </c>
      <c r="M9" s="42" t="str">
        <f>IF(B9="Sonntag","",IF(AND(Q9=1,D9&gt;E9),SUM(U9:X9),""))</f>
        <v/>
      </c>
      <c r="N9" s="42" t="str">
        <f>IF(AND(Q9=1,Q10=1),"",IF(Q10=1,SUM(R9:T9),""))</f>
        <v/>
      </c>
      <c r="O9" s="42" t="str">
        <f>IF(Q10=1,"",IF(AND(B9="Sonntag",D9&gt;E9,Q9=0),SUM(U9:X9),""))</f>
        <v/>
      </c>
      <c r="P9" s="42">
        <f>IF(OR(Q9=1,Q10=1),"",IF(B10="Sonntag",SUM(R9:T9),""))</f>
        <v>0</v>
      </c>
      <c r="Q9" s="42" t="b">
        <f>OR(Feiertage!$B$1=A9,Feiertage!$B$2=A9,Feiertage!$B$3=A9,Feiertage!$B$4=A9,Feiertage!$B$5=A9,Feiertage!$B$6=A9,Feiertage!$B$7=A9,Feiertage!$B$8=A9,Feiertage!$B$9=A9)</f>
        <v>0</v>
      </c>
      <c r="R9" s="42" t="str">
        <f>IF(AND(D9&gt;E9,D9&lt;20),4,IF(AND(D9&lt;E9,D9&lt;=6),6-D9,""))</f>
        <v/>
      </c>
      <c r="S9" s="42" t="str">
        <f>IF(AND(D9&gt;E9,D9&gt;=20),24-D9,"")</f>
        <v/>
      </c>
      <c r="T9" s="42" t="str">
        <f>IF(AND(D9&lt;E9,E9&gt;=20),E9-20,"")</f>
        <v/>
      </c>
      <c r="U9" s="42" t="str">
        <f>IF(AND(D9&gt;E9,E9&gt;=6),6,"")</f>
        <v/>
      </c>
      <c r="V9" s="42" t="str">
        <f>IF(AND(D9&gt;E9,E9&lt;6),E9,"")</f>
        <v/>
      </c>
      <c r="W9" s="42" t="str">
        <f>IF(AND(D9&lt;E9,E9&gt;=6,D9&lt;=6),6-D9,"")</f>
        <v/>
      </c>
      <c r="X9" s="42" t="str">
        <f>IF(AND(D9&lt;E9,E9&lt;6),6-E9,"")</f>
        <v/>
      </c>
      <c r="Y9" s="43" t="s">
        <v>49</v>
      </c>
    </row>
    <row r="10" spans="1:25" x14ac:dyDescent="0.2">
      <c r="A10" s="32">
        <v>42127</v>
      </c>
      <c r="B10" s="32" t="s">
        <v>44</v>
      </c>
      <c r="C10" s="74"/>
      <c r="D10" s="35"/>
      <c r="E10" s="35"/>
      <c r="F10" t="str">
        <f>IF(K10="X",Gesamt!$C$8,IF(J10="X",Gesamt!$C$9,IF(IF(E10&lt;D10,E10+(24-D10),E10-D10)&gt;0,IF(E10&lt;D10,E10+(24-D10),E10-D10),"")))</f>
        <v/>
      </c>
      <c r="G10" s="36" t="str">
        <f>IF(SUM(L10:P10)=0,"",SUM(L10:P10))</f>
        <v/>
      </c>
      <c r="H10" s="36" t="str">
        <f>IF(D10="","",IF(Q10=0,IF(B10="Sonntag",IF(D10&gt;E10,24-D10,E10-D10),IF(AND(B10="Samstag",Q11=0),IF(D10&gt;E10,E10,""),"")),IF(AND(B10="Samstag",Q11=0),IF(D10&gt;E10,E10,""),"")))</f>
        <v/>
      </c>
      <c r="I10" s="36" t="str">
        <f>IF(D10="","",IF(AND(Q10=1,Q11=1),IF(D10&gt;E10,24-D10+E10,E10-D10),IF(Q10=1,IF(D10&gt;E10,24-D10,E10-D10),IF(AND(Q11=1,D10&gt;E10),E10,""))))</f>
        <v/>
      </c>
      <c r="J10" s="36" t="str">
        <f>IF(C10="Urlaub","X","")</f>
        <v/>
      </c>
      <c r="K10" s="36" t="str">
        <f>IF(C10="Krank","X","")</f>
        <v/>
      </c>
      <c r="L10" s="44" t="str">
        <f>IF(OR(Q10=1,Q11=1,B10="Sonntag",B11="Sonntag"),"",SUM(R10:X10))</f>
        <v/>
      </c>
      <c r="M10" s="45" t="str">
        <f>IF(B11="Sonntag","",IF(AND(Q10=1,D10&gt;E10),SUM(U10:X10),""))</f>
        <v/>
      </c>
      <c r="N10" s="45" t="str">
        <f>IF(AND(Q10=1,Q12=1),"",IF(Q11=1,SUM(R10:T10),""))</f>
        <v/>
      </c>
      <c r="O10" s="45" t="str">
        <f>IF(Q12=1,"",IF(AND(B10="Sonntag",D10&gt;E10,Q10=0),SUM(U10:X10),""))</f>
        <v/>
      </c>
      <c r="P10" s="45" t="str">
        <f>IF(OR(Q10=1,Q12=1),"",IF(B11="Sonntag",SUM(R10:T10),""))</f>
        <v/>
      </c>
      <c r="Q10" s="45" t="b">
        <f>OR(Feiertage!$B$1=A10,Feiertage!$B$2=A10,Feiertage!$B$3=A10,Feiertage!$B$4=A10,Feiertage!$B$5=A10,Feiertage!$B$6=A10,Feiertage!$B$7=A10,Feiertage!$B$8=A10,Feiertage!$B$9=A10)</f>
        <v>0</v>
      </c>
      <c r="R10" s="45" t="str">
        <f>IF(AND(D10&gt;E10,D10&lt;20),4,"")</f>
        <v/>
      </c>
      <c r="S10" s="45" t="str">
        <f>IF(AND(D10&gt;E10,D10&gt;=20),24-D10,"")</f>
        <v/>
      </c>
      <c r="T10" s="45" t="str">
        <f>IF(AND(D10&lt;E10,E10&gt;=20),E10-20,"")</f>
        <v/>
      </c>
      <c r="U10" s="45" t="str">
        <f>IF(AND(D10&gt;E10,E10&gt;=6),6,"")</f>
        <v/>
      </c>
      <c r="V10" s="45" t="str">
        <f>IF(AND(D10&gt;E10,E10&lt;6),E10,"")</f>
        <v/>
      </c>
      <c r="W10" s="45" t="str">
        <f>IF(AND(D10&lt;E10,E10&gt;=6,D10&lt;=6),6-D10,"")</f>
        <v/>
      </c>
      <c r="X10" s="45" t="str">
        <f>IF(AND(D10&lt;E10,E10&lt;6),E10-D10,"")</f>
        <v/>
      </c>
      <c r="Y10" s="46" t="s">
        <v>44</v>
      </c>
    </row>
    <row r="11" spans="1:25" s="54" customFormat="1" x14ac:dyDescent="0.2">
      <c r="A11" s="32"/>
      <c r="B11" s="32"/>
      <c r="C11" s="83"/>
      <c r="D11" s="102" t="s">
        <v>50</v>
      </c>
      <c r="E11" s="102"/>
      <c r="F11" s="48">
        <f>SUM(F6:F10)</f>
        <v>0</v>
      </c>
      <c r="G11" s="48">
        <f>SUM(G6:G10)</f>
        <v>0</v>
      </c>
      <c r="H11" s="48">
        <f>SUM(H6:H10)</f>
        <v>0</v>
      </c>
      <c r="I11" s="48">
        <f>SUM(I6:I10)</f>
        <v>0</v>
      </c>
      <c r="J11" s="49">
        <f>COUNTIF(J6:J10,"X")</f>
        <v>0</v>
      </c>
      <c r="K11" s="50">
        <f>COUNTIF(K6:K10,"X")</f>
        <v>0</v>
      </c>
      <c r="L11" s="64"/>
      <c r="M11" s="64"/>
      <c r="N11" s="31"/>
      <c r="O11" s="64"/>
      <c r="P11" s="31"/>
    </row>
    <row r="12" spans="1:25" x14ac:dyDescent="0.2">
      <c r="A12" s="32">
        <v>42128</v>
      </c>
      <c r="B12" s="32" t="s">
        <v>51</v>
      </c>
      <c r="C12" s="33"/>
      <c r="D12" s="35"/>
      <c r="E12" s="35"/>
      <c r="F12" t="str">
        <f>IF(K12="X",Gesamt!$C$8,IF(J12="X",Gesamt!$C$9,IF(IF(E12&lt;D12,E12+(24-D12),E12-D12)&gt;0,IF(E12&lt;D12,E12+(24-D12),E12-D12),"")))</f>
        <v/>
      </c>
      <c r="G12" s="36" t="str">
        <f t="shared" ref="G12:G18" si="0">IF(SUM(L12:P12)=0,"",SUM(L12:P12))</f>
        <v/>
      </c>
      <c r="H12" s="36" t="str">
        <f t="shared" ref="H12:H18" si="1">IF(D12="","",IF(Q12=0,IF(B12="Sonntag",IF(D12&gt;E12,24-D12,E12-D12),IF(AND(B12="Samstag",Q13=0),IF(D12&gt;E12,E12,""),"")),IF(AND(B12="Samstag",Q13=0),IF(D12&gt;E12,E12,""),"")))</f>
        <v/>
      </c>
      <c r="I12" s="36" t="str">
        <f t="shared" ref="I12:I18" si="2">IF(D12="","",IF(AND(Q12=1,Q13=1),IF(D12&gt;E12,24-D12+E12,E12-D12),IF(Q12=1,IF(D12&gt;E12,24-D12,E12-D12),IF(AND(Q13=1,D12&gt;E12),E12,""))))</f>
        <v/>
      </c>
      <c r="J12" s="36" t="str">
        <f t="shared" ref="J12:J18" si="3">IF(C12="Urlaub","X","")</f>
        <v/>
      </c>
      <c r="K12" s="36" t="str">
        <f t="shared" ref="K12:K18" si="4">IF(C12="Krank","X","")</f>
        <v/>
      </c>
      <c r="L12" s="37">
        <f>IF(OR(Q12=1,Q13=1,B12="Sonntag",B13="Sonntag"),"",SUM(R12:W12))</f>
        <v>0</v>
      </c>
      <c r="M12" s="38" t="str">
        <f>IF(B12="Sonntag","",IF(AND(Q12=1,D12&gt;E12),SUM(U12:W12),""))</f>
        <v/>
      </c>
      <c r="N12" s="38" t="str">
        <f>IF(OR(AND(Q12=1,Q13=1),AND(Q13=1,B12="Sonntag")),"",IF(Q13=1,SUM(R12:T12),""))</f>
        <v/>
      </c>
      <c r="O12" s="38" t="str">
        <f>IF(Q13=1,"",IF(AND(B12="Sonntag",D12&gt;E12,Q12=0),SUM(U12:W12),""))</f>
        <v/>
      </c>
      <c r="P12" s="38" t="str">
        <f>IF(OR(Q12=1,Q13=1),"",IF(B13="Sonntag",SUM(R12:W12),""))</f>
        <v/>
      </c>
      <c r="Q12" s="38" t="b">
        <f>OR(Feiertage!$B$1=A12,Feiertage!$B$2=A12,Feiertage!$B$3=A12,Feiertage!$B$4=A12,Feiertage!$B$5=A12,Feiertage!$B$6=A12,Feiertage!$B$7=A12,Feiertage!$B$8=A12,Feiertage!$B$9=A12)</f>
        <v>0</v>
      </c>
      <c r="R12" s="38" t="str">
        <f>IF(AND(D12&gt;E12,D12&lt;20),4,"")</f>
        <v/>
      </c>
      <c r="S12" s="38" t="str">
        <f t="shared" ref="S12:S18" si="5">IF(AND(D12&gt;E12,D12&gt;=20),24-D12,"")</f>
        <v/>
      </c>
      <c r="T12" s="38" t="str">
        <f t="shared" ref="T12:T18" si="6">IF(AND(D12&lt;E12,E12&gt;=20),E12-20,"")</f>
        <v/>
      </c>
      <c r="U12" s="38" t="str">
        <f t="shared" ref="U12:U18" si="7">IF(AND(D12&gt;E12,E12&gt;=6),6,"")</f>
        <v/>
      </c>
      <c r="V12" s="38" t="str">
        <f t="shared" ref="V12:V18" si="8">IF(AND(D12&gt;E12,E12&lt;6),E12,"")</f>
        <v/>
      </c>
      <c r="W12" s="38" t="str">
        <f t="shared" ref="W12:W18" si="9">IF(AND(D12&lt;E12,E12&gt;=6,D12&lt;=6),6-D12,"")</f>
        <v/>
      </c>
      <c r="X12" s="38" t="str">
        <f t="shared" ref="X12:X17" si="10">IF(AND(D12&lt;E12,E12&lt;6),6-E12,"")</f>
        <v/>
      </c>
      <c r="Y12" s="39" t="s">
        <v>47</v>
      </c>
    </row>
    <row r="13" spans="1:25" x14ac:dyDescent="0.2">
      <c r="A13" s="32">
        <v>42129</v>
      </c>
      <c r="B13" s="32" t="s">
        <v>52</v>
      </c>
      <c r="C13" s="33"/>
      <c r="D13" s="35"/>
      <c r="E13" s="35"/>
      <c r="F13" t="str">
        <f>IF(K13="X",Gesamt!$C$8,IF(J13="X",Gesamt!$C$9,IF(IF(E13&lt;D13,E13+(24-D13),E13-D13)&gt;0,IF(E13&lt;D13,E13+(24-D13),E13-D13),"")))</f>
        <v/>
      </c>
      <c r="G13" s="36" t="str">
        <f t="shared" si="0"/>
        <v/>
      </c>
      <c r="H13" s="36" t="str">
        <f t="shared" si="1"/>
        <v/>
      </c>
      <c r="I13" s="36" t="str">
        <f t="shared" si="2"/>
        <v/>
      </c>
      <c r="J13" s="36" t="str">
        <f t="shared" si="3"/>
        <v/>
      </c>
      <c r="K13" s="36" t="str">
        <f t="shared" si="4"/>
        <v/>
      </c>
      <c r="L13" s="37">
        <f>IF(OR(Q13=1,Q14=1,B13="Sonntag",B14="Sonntag"),"",SUM(R13:W13))</f>
        <v>0</v>
      </c>
      <c r="M13" s="38" t="str">
        <f>IF(B13="Sonntag","",IF(AND(Q13=1,D13&gt;E13),SUM(U13:W13),""))</f>
        <v/>
      </c>
      <c r="N13" s="38" t="str">
        <f>IF(OR(AND(Q13=1,Q14=1),AND(Q14=1,B13="Sonntag")),"",IF(Q14=1,SUM(R13:T13),""))</f>
        <v/>
      </c>
      <c r="O13" s="38" t="str">
        <f>IF(Q14=1,"",IF(AND(B13="Sonntag",D13&gt;E13,Q13=0),SUM(U13:W13),""))</f>
        <v/>
      </c>
      <c r="P13" s="38" t="str">
        <f>IF(OR(Q13=1,Q14=1),"",IF(B14="Sonntag",SUM(R13:W13),""))</f>
        <v/>
      </c>
      <c r="Q13" s="38" t="b">
        <f>OR(Feiertage!$B$1=A13,Feiertage!$B$2=A13,Feiertage!$B$3=A13,Feiertage!$B$4=A13,Feiertage!$B$5=A13,Feiertage!$B$6=A13,Feiertage!$B$7=A13,Feiertage!$B$8=A13,Feiertage!$B$9=A13)</f>
        <v>0</v>
      </c>
      <c r="R13" s="38" t="str">
        <f>IF(AND(D13&gt;E13,D13&lt;20),4,"")</f>
        <v/>
      </c>
      <c r="S13" s="38" t="str">
        <f t="shared" si="5"/>
        <v/>
      </c>
      <c r="T13" s="38" t="str">
        <f t="shared" si="6"/>
        <v/>
      </c>
      <c r="U13" s="38" t="str">
        <f t="shared" si="7"/>
        <v/>
      </c>
      <c r="V13" s="38" t="str">
        <f t="shared" si="8"/>
        <v/>
      </c>
      <c r="W13" s="38" t="str">
        <f t="shared" si="9"/>
        <v/>
      </c>
      <c r="X13" s="38" t="str">
        <f t="shared" si="10"/>
        <v/>
      </c>
      <c r="Y13" s="39" t="s">
        <v>47</v>
      </c>
    </row>
    <row r="14" spans="1:25" x14ac:dyDescent="0.2">
      <c r="A14" s="32">
        <v>42130</v>
      </c>
      <c r="B14" s="32" t="s">
        <v>53</v>
      </c>
      <c r="C14" s="33"/>
      <c r="D14" s="35"/>
      <c r="E14" s="35"/>
      <c r="F14" t="str">
        <f>IF(K14="X",Gesamt!$C$8,IF(J14="X",Gesamt!$C$9,IF(IF(E14&lt;D14,E14+(24-D14),E14-D14)&gt;0,IF(E14&lt;D14,E14+(24-D14),E14-D14),"")))</f>
        <v/>
      </c>
      <c r="G14" s="36" t="str">
        <f t="shared" si="0"/>
        <v/>
      </c>
      <c r="H14" s="36" t="str">
        <f t="shared" si="1"/>
        <v/>
      </c>
      <c r="I14" s="36" t="str">
        <f t="shared" si="2"/>
        <v/>
      </c>
      <c r="J14" s="36" t="str">
        <f t="shared" si="3"/>
        <v/>
      </c>
      <c r="K14" s="36" t="str">
        <f t="shared" si="4"/>
        <v/>
      </c>
      <c r="L14" s="37">
        <f>IF(OR(Q14=1,Q15=1,B14="Sonntag",B15="Sonntag"),"",SUM(R14:W14))</f>
        <v>0</v>
      </c>
      <c r="M14" s="38" t="str">
        <f>IF(B14="Sonntag","",IF(AND(Q14=1,D14&gt;E14),SUM(U14:W14),""))</f>
        <v/>
      </c>
      <c r="N14" s="38" t="str">
        <f>IF(OR(AND(Q14=1,Q15=1),AND(Q15=1,B14="Sonntag")),"",IF(Q15=1,SUM(R14:T14),""))</f>
        <v/>
      </c>
      <c r="O14" s="38" t="str">
        <f>IF(Q15=1,"",IF(AND(B14="Sonntag",D14&gt;E14,Q14=0),SUM(U14:W14),""))</f>
        <v/>
      </c>
      <c r="P14" s="38" t="str">
        <f>IF(OR(Q14=1,Q15=1),"",IF(B15="Sonntag",SUM(R14:W14),""))</f>
        <v/>
      </c>
      <c r="Q14" s="38" t="b">
        <f>OR(Feiertage!$B$1=A14,Feiertage!$B$2=A14,Feiertage!$B$3=A14,Feiertage!$B$4=A14,Feiertage!$B$5=A14,Feiertage!$B$6=A14,Feiertage!$B$7=A14,Feiertage!$B$8=A14,Feiertage!$B$9=A14)</f>
        <v>0</v>
      </c>
      <c r="R14" s="38" t="str">
        <f>IF(AND(D14&gt;E14,D14&lt;20),4,"")</f>
        <v/>
      </c>
      <c r="S14" s="38" t="str">
        <f t="shared" si="5"/>
        <v/>
      </c>
      <c r="T14" s="38" t="str">
        <f t="shared" si="6"/>
        <v/>
      </c>
      <c r="U14" s="38" t="str">
        <f t="shared" si="7"/>
        <v/>
      </c>
      <c r="V14" s="38" t="str">
        <f t="shared" si="8"/>
        <v/>
      </c>
      <c r="W14" s="38" t="str">
        <f t="shared" si="9"/>
        <v/>
      </c>
      <c r="X14" s="38" t="str">
        <f t="shared" si="10"/>
        <v/>
      </c>
      <c r="Y14" s="39" t="s">
        <v>47</v>
      </c>
    </row>
    <row r="15" spans="1:25" x14ac:dyDescent="0.2">
      <c r="A15" s="32">
        <v>42131</v>
      </c>
      <c r="B15" s="32" t="s">
        <v>46</v>
      </c>
      <c r="C15" s="75"/>
      <c r="D15" s="35"/>
      <c r="E15" s="35"/>
      <c r="F15" t="str">
        <f>IF(K15="X",Gesamt!$C$8,IF(J15="X",Gesamt!$C$9,IF(IF(E15&lt;D15,E15+(24-D15),E15-D15)&gt;0,IF(E15&lt;D15,E15+(24-D15),E15-D15),"")))</f>
        <v/>
      </c>
      <c r="G15" s="36" t="str">
        <f t="shared" si="0"/>
        <v/>
      </c>
      <c r="H15" s="36" t="str">
        <f t="shared" si="1"/>
        <v/>
      </c>
      <c r="I15" s="36" t="str">
        <f t="shared" si="2"/>
        <v/>
      </c>
      <c r="J15" s="36" t="str">
        <f t="shared" si="3"/>
        <v/>
      </c>
      <c r="K15" s="36" t="str">
        <f t="shared" si="4"/>
        <v/>
      </c>
      <c r="L15" s="37">
        <f>IF(OR(Q15=1,Q16=1,B15="Sonntag",B16="Sonntag"),"",SUM(R15:W15))</f>
        <v>0</v>
      </c>
      <c r="M15" s="38" t="str">
        <f>IF(B15="Sonntag","",IF(AND(Q15=1,D15&gt;E15),SUM(U15:W15),""))</f>
        <v/>
      </c>
      <c r="N15" s="38" t="str">
        <f>IF(OR(AND(Q15=1,Q16=1),AND(Q16=1,B15="Sonntag")),"",IF(Q16=1,SUM(R15:T15),""))</f>
        <v/>
      </c>
      <c r="O15" s="38" t="str">
        <f>IF(Q16=1,"",IF(AND(B15="Sonntag",D15&gt;E15,Q15=0),SUM(U15:W15),""))</f>
        <v/>
      </c>
      <c r="P15" s="38" t="str">
        <f>IF(OR(Q15=1,Q16=1),"",IF(B16="Sonntag",SUM(R15:W15),""))</f>
        <v/>
      </c>
      <c r="Q15" s="38" t="b">
        <f>OR(Feiertage!$B$1=A15,Feiertage!$B$2=A15,Feiertage!$B$3=A15,Feiertage!$B$4=A15,Feiertage!$B$5=A15,Feiertage!$B$6=A15,Feiertage!$B$7=A15,Feiertage!$B$8=A15,Feiertage!$B$9=A15)</f>
        <v>0</v>
      </c>
      <c r="R15" s="38" t="str">
        <f>IF(AND(D15&gt;E15,D15&lt;20),4,"")</f>
        <v/>
      </c>
      <c r="S15" s="38" t="str">
        <f t="shared" si="5"/>
        <v/>
      </c>
      <c r="T15" s="38" t="str">
        <f t="shared" si="6"/>
        <v/>
      </c>
      <c r="U15" s="38" t="str">
        <f t="shared" si="7"/>
        <v/>
      </c>
      <c r="V15" s="38" t="str">
        <f t="shared" si="8"/>
        <v/>
      </c>
      <c r="W15" s="38" t="str">
        <f t="shared" si="9"/>
        <v/>
      </c>
      <c r="X15" s="38" t="str">
        <f t="shared" si="10"/>
        <v/>
      </c>
      <c r="Y15" s="39" t="s">
        <v>47</v>
      </c>
    </row>
    <row r="16" spans="1:25" x14ac:dyDescent="0.2">
      <c r="A16" s="32">
        <v>42132</v>
      </c>
      <c r="B16" s="32" t="s">
        <v>48</v>
      </c>
      <c r="C16" s="33"/>
      <c r="D16" s="35"/>
      <c r="E16" s="35"/>
      <c r="F16" t="str">
        <f>IF(K16="X",Gesamt!$C$8,IF(J16="X",Gesamt!$C$9,IF(IF(E16&lt;D16,E16+(24-D16),E16-D16)&gt;0,IF(E16&lt;D16,E16+(24-D16),E16-D16),"")))</f>
        <v/>
      </c>
      <c r="G16" s="36" t="str">
        <f t="shared" si="0"/>
        <v/>
      </c>
      <c r="H16" s="36" t="str">
        <f t="shared" si="1"/>
        <v/>
      </c>
      <c r="I16" s="36" t="str">
        <f t="shared" si="2"/>
        <v/>
      </c>
      <c r="J16" s="36" t="str">
        <f t="shared" si="3"/>
        <v/>
      </c>
      <c r="K16" s="36" t="str">
        <f t="shared" si="4"/>
        <v/>
      </c>
      <c r="L16" s="37">
        <f>IF(OR(Q16=1,Q17=1,B16="Sonntag",B17="Sonntag"),"",SUM(R16:W16))</f>
        <v>0</v>
      </c>
      <c r="M16" s="38" t="str">
        <f>IF(B16="Sonntag","",IF(AND(Q16=1,D16&gt;E16),SUM(U16:W16),""))</f>
        <v/>
      </c>
      <c r="N16" s="38" t="str">
        <f>IF(OR(AND(Q16=1,Q17=1),AND(Q17=1,B16="Sonntag")),"",IF(Q17=1,SUM(R16:T16),""))</f>
        <v/>
      </c>
      <c r="O16" s="38" t="str">
        <f>IF(Q17=1,"",IF(AND(B16="Sonntag",D16&gt;E16,Q16=0),SUM(U16:W16),""))</f>
        <v/>
      </c>
      <c r="P16" s="38" t="str">
        <f>IF(OR(Q16=1,Q17=1),"",IF(B17="Sonntag",SUM(R16:W16),""))</f>
        <v/>
      </c>
      <c r="Q16" s="38" t="b">
        <f>OR(Feiertage!$B$1=A16,Feiertage!$B$2=A16,Feiertage!$B$3=A16,Feiertage!$B$4=A16,Feiertage!$B$5=A16,Feiertage!$B$6=A16,Feiertage!$B$7=A16,Feiertage!$B$8=A16,Feiertage!$B$9=A16)</f>
        <v>0</v>
      </c>
      <c r="R16" s="38" t="str">
        <f>IF(AND(D16&gt;E16,D16&lt;20),4,"")</f>
        <v/>
      </c>
      <c r="S16" s="38" t="str">
        <f t="shared" si="5"/>
        <v/>
      </c>
      <c r="T16" s="38" t="str">
        <f t="shared" si="6"/>
        <v/>
      </c>
      <c r="U16" s="38" t="str">
        <f t="shared" si="7"/>
        <v/>
      </c>
      <c r="V16" s="38" t="str">
        <f t="shared" si="8"/>
        <v/>
      </c>
      <c r="W16" s="38" t="str">
        <f t="shared" si="9"/>
        <v/>
      </c>
      <c r="X16" s="38" t="str">
        <f t="shared" si="10"/>
        <v/>
      </c>
      <c r="Y16" s="39" t="s">
        <v>47</v>
      </c>
    </row>
    <row r="17" spans="1:25" x14ac:dyDescent="0.2">
      <c r="A17" s="32">
        <v>42133</v>
      </c>
      <c r="B17" s="32" t="s">
        <v>49</v>
      </c>
      <c r="C17" s="33"/>
      <c r="D17" s="35"/>
      <c r="E17" s="35"/>
      <c r="F17" t="str">
        <f>IF(K17="X",Gesamt!$C$8,IF(J17="X",Gesamt!$C$9,IF(IF(E17&lt;D17,E17+(24-D17),E17-D17)&gt;0,IF(E17&lt;D17,E17+(24-D17),E17-D17),"")))</f>
        <v/>
      </c>
      <c r="G17" s="36" t="str">
        <f t="shared" si="0"/>
        <v/>
      </c>
      <c r="H17" s="36" t="str">
        <f t="shared" si="1"/>
        <v/>
      </c>
      <c r="I17" s="36" t="str">
        <f t="shared" si="2"/>
        <v/>
      </c>
      <c r="J17" s="36" t="str">
        <f t="shared" si="3"/>
        <v/>
      </c>
      <c r="K17" s="36" t="str">
        <f t="shared" si="4"/>
        <v/>
      </c>
      <c r="L17" s="41" t="str">
        <f>IF(OR(Q17=1,Q18=1,B17="Sonntag",B18="Sonntag"),"",SUM(R17:X17))</f>
        <v/>
      </c>
      <c r="M17" s="42" t="str">
        <f>IF(B17="Sonntag","",IF(AND(Q17=1,D17&gt;E17),SUM(U17:X17),""))</f>
        <v/>
      </c>
      <c r="N17" s="42" t="str">
        <f>IF(AND(Q17=1,Q18=1),"",IF(Q18=1,SUM(R17:T17),""))</f>
        <v/>
      </c>
      <c r="O17" s="42" t="str">
        <f>IF(Q18=1,"",IF(AND(B17="Sonntag",D17&gt;E17,Q17=0),SUM(U17:X17),""))</f>
        <v/>
      </c>
      <c r="P17" s="42">
        <f>IF(OR(Q17=1,Q18=1),"",IF(B18="Sonntag",SUM(R17:T17),""))</f>
        <v>0</v>
      </c>
      <c r="Q17" s="42" t="b">
        <f>OR(Feiertage!$B$1=A17,Feiertage!$B$2=A17,Feiertage!$B$3=A17,Feiertage!$B$4=A17,Feiertage!$B$5=A17,Feiertage!$B$6=A17,Feiertage!$B$7=A17,Feiertage!$B$8=A17,Feiertage!$B$9=A17)</f>
        <v>0</v>
      </c>
      <c r="R17" s="42" t="str">
        <f>IF(AND(D17&gt;E17,D17&lt;20),4,IF(AND(D17&lt;E17,D17&lt;=6),6-D17,""))</f>
        <v/>
      </c>
      <c r="S17" s="42" t="str">
        <f t="shared" si="5"/>
        <v/>
      </c>
      <c r="T17" s="42" t="str">
        <f t="shared" si="6"/>
        <v/>
      </c>
      <c r="U17" s="42" t="str">
        <f t="shared" si="7"/>
        <v/>
      </c>
      <c r="V17" s="42" t="str">
        <f t="shared" si="8"/>
        <v/>
      </c>
      <c r="W17" s="42" t="str">
        <f t="shared" si="9"/>
        <v/>
      </c>
      <c r="X17" s="42" t="str">
        <f t="shared" si="10"/>
        <v/>
      </c>
      <c r="Y17" s="43" t="s">
        <v>49</v>
      </c>
    </row>
    <row r="18" spans="1:25" x14ac:dyDescent="0.2">
      <c r="A18" s="32">
        <v>42134</v>
      </c>
      <c r="B18" s="32" t="s">
        <v>44</v>
      </c>
      <c r="C18" s="33"/>
      <c r="D18" s="35"/>
      <c r="E18" s="35"/>
      <c r="F18" t="str">
        <f>IF(K18="X",Gesamt!$C$8,IF(J18="X",Gesamt!$C$9,IF(IF(E18&lt;D18,E18+(24-D18),E18-D18)&gt;0,IF(E18&lt;D18,E18+(24-D18),E18-D18),"")))</f>
        <v/>
      </c>
      <c r="G18" s="36" t="str">
        <f t="shared" si="0"/>
        <v/>
      </c>
      <c r="H18" s="36" t="str">
        <f t="shared" si="1"/>
        <v/>
      </c>
      <c r="I18" s="36" t="str">
        <f t="shared" si="2"/>
        <v/>
      </c>
      <c r="J18" s="36" t="str">
        <f t="shared" si="3"/>
        <v/>
      </c>
      <c r="K18" s="36" t="str">
        <f t="shared" si="4"/>
        <v/>
      </c>
      <c r="L18" s="44" t="str">
        <f>IF(OR(Q18=1,Q19=1,B18="Sonntag",B19="Sonntag"),"",SUM(R18:X18))</f>
        <v/>
      </c>
      <c r="M18" s="45" t="str">
        <f>IF(B19="Sonntag","",IF(AND(Q18=1,D18&gt;E18),SUM(U18:X18),""))</f>
        <v/>
      </c>
      <c r="N18" s="45" t="str">
        <f>IF(AND(Q18=1,Q20=1),"",IF(Q19=1,SUM(R18:T18),""))</f>
        <v/>
      </c>
      <c r="O18" s="45" t="str">
        <f>IF(Q20=1,"",IF(AND(B18="Sonntag",D18&gt;E18,Q18=0),SUM(U18:X18),""))</f>
        <v/>
      </c>
      <c r="P18" s="45" t="str">
        <f>IF(OR(Q18=1,Q20=1),"",IF(B19="Sonntag",SUM(R18:T18),""))</f>
        <v/>
      </c>
      <c r="Q18" s="45" t="b">
        <f>OR(Feiertage!$B$1=A18,Feiertage!$B$2=A18,Feiertage!$B$3=A18,Feiertage!$B$4=A18,Feiertage!$B$5=A18,Feiertage!$B$6=A18,Feiertage!$B$7=A18,Feiertage!$B$8=A18,Feiertage!$B$9=A18)</f>
        <v>0</v>
      </c>
      <c r="R18" s="45" t="str">
        <f>IF(AND(D18&gt;E18,D18&lt;20),4,"")</f>
        <v/>
      </c>
      <c r="S18" s="45" t="str">
        <f t="shared" si="5"/>
        <v/>
      </c>
      <c r="T18" s="45" t="str">
        <f t="shared" si="6"/>
        <v/>
      </c>
      <c r="U18" s="45" t="str">
        <f t="shared" si="7"/>
        <v/>
      </c>
      <c r="V18" s="45" t="str">
        <f t="shared" si="8"/>
        <v/>
      </c>
      <c r="W18" s="45" t="str">
        <f t="shared" si="9"/>
        <v/>
      </c>
      <c r="X18" s="45" t="str">
        <f>IF(AND(D18&lt;E18,E18&lt;6),E18-D18,"")</f>
        <v/>
      </c>
      <c r="Y18" s="46" t="s">
        <v>44</v>
      </c>
    </row>
    <row r="19" spans="1:25" s="54" customFormat="1" x14ac:dyDescent="0.2">
      <c r="A19" s="32"/>
      <c r="B19" s="32"/>
      <c r="C19" s="47"/>
      <c r="D19" s="102" t="s">
        <v>50</v>
      </c>
      <c r="E19" s="102"/>
      <c r="F19" s="48">
        <f>SUM(F12:F18)</f>
        <v>0</v>
      </c>
      <c r="G19" s="48">
        <f>SUM(G12:G18)</f>
        <v>0</v>
      </c>
      <c r="H19" s="48">
        <f>SUM(H12:H18)</f>
        <v>0</v>
      </c>
      <c r="I19" s="48">
        <f>SUM(I12:I18)</f>
        <v>0</v>
      </c>
      <c r="J19" s="49">
        <f>COUNTIF(J12:J18,"X")</f>
        <v>0</v>
      </c>
      <c r="K19" s="50">
        <f>COUNTIF(K12:K18,"X")</f>
        <v>0</v>
      </c>
      <c r="L19" s="51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</row>
    <row r="20" spans="1:25" x14ac:dyDescent="0.2">
      <c r="A20" s="32">
        <v>42135</v>
      </c>
      <c r="B20" s="32" t="s">
        <v>51</v>
      </c>
      <c r="C20" s="33"/>
      <c r="D20" s="35"/>
      <c r="E20" s="35"/>
      <c r="F20" t="str">
        <f>IF(K20="X",Gesamt!$C$8,IF(J20="X",Gesamt!$C$9,IF(IF(E20&lt;D20,E20+(24-D20),E20-D20)&gt;0,IF(E20&lt;D20,E20+(24-D20),E20-D20),"")))</f>
        <v/>
      </c>
      <c r="G20" s="36" t="str">
        <f t="shared" ref="G20:G26" si="11">IF(SUM(L20:P20)=0,"",SUM(L20:P20))</f>
        <v/>
      </c>
      <c r="H20" s="36" t="str">
        <f t="shared" ref="H20:H26" si="12">IF(D20="","",IF(Q20=0,IF(B20="Sonntag",IF(D20&gt;E20,24-D20,E20-D20),IF(AND(B20="Samstag",Q21=0),IF(D20&gt;E20,E20,""),"")),IF(AND(B20="Samstag",Q21=0),IF(D20&gt;E20,E20,""),"")))</f>
        <v/>
      </c>
      <c r="I20" s="36" t="str">
        <f t="shared" ref="I20:I26" si="13">IF(D20="","",IF(AND(Q20=1,Q21=1),IF(D20&gt;E20,24-D20+E20,E20-D20),IF(Q20=1,IF(D20&gt;E20,24-D20,E20-D20),IF(AND(Q21=1,D20&gt;E20),E20,""))))</f>
        <v/>
      </c>
      <c r="J20" s="36" t="str">
        <f t="shared" ref="J20:J26" si="14">IF(C20="Urlaub","X","")</f>
        <v/>
      </c>
      <c r="K20" s="36" t="str">
        <f t="shared" ref="K20:K26" si="15">IF(C20="Krank","X","")</f>
        <v/>
      </c>
      <c r="L20" s="37">
        <f>IF(OR(Q20=1,Q21=1,B20="Sonntag",B21="Sonntag"),"",SUM(R20:W20))</f>
        <v>0</v>
      </c>
      <c r="M20" s="38" t="str">
        <f>IF(B20="Sonntag","",IF(AND(Q20=1,D20&gt;E20),SUM(U20:W20),""))</f>
        <v/>
      </c>
      <c r="N20" s="38" t="str">
        <f>IF(OR(AND(Q20=1,Q21=1),AND(Q21=1,B20="Sonntag")),"",IF(Q21=1,SUM(R20:T20),""))</f>
        <v/>
      </c>
      <c r="O20" s="38" t="str">
        <f>IF(Q21=1,"",IF(AND(B20="Sonntag",D20&gt;E20,Q20=0),SUM(U20:W20),""))</f>
        <v/>
      </c>
      <c r="P20" s="38" t="str">
        <f>IF(OR(Q20=1,Q21=1),"",IF(B21="Sonntag",SUM(R20:W20),""))</f>
        <v/>
      </c>
      <c r="Q20" s="38" t="b">
        <f>OR(Feiertage!$B$1=A20,Feiertage!$B$2=A20,Feiertage!$B$3=A20,Feiertage!$B$4=A20,Feiertage!$B$5=A20,Feiertage!$B$6=A20,Feiertage!$B$7=A20,Feiertage!$B$8=A20,Feiertage!$B$9=A20)</f>
        <v>0</v>
      </c>
      <c r="R20" s="38" t="str">
        <f>IF(AND(D20&gt;E20,D20&lt;20),4,"")</f>
        <v/>
      </c>
      <c r="S20" s="38" t="str">
        <f t="shared" ref="S20:S26" si="16">IF(AND(D20&gt;E20,D20&gt;=20),24-D20,"")</f>
        <v/>
      </c>
      <c r="T20" s="38" t="str">
        <f t="shared" ref="T20:T26" si="17">IF(AND(D20&lt;E20,E20&gt;=20),E20-20,"")</f>
        <v/>
      </c>
      <c r="U20" s="38" t="str">
        <f t="shared" ref="U20:U26" si="18">IF(AND(D20&gt;E20,E20&gt;=6),6,"")</f>
        <v/>
      </c>
      <c r="V20" s="38" t="str">
        <f t="shared" ref="V20:V26" si="19">IF(AND(D20&gt;E20,E20&lt;6),E20,"")</f>
        <v/>
      </c>
      <c r="W20" s="38" t="str">
        <f t="shared" ref="W20:W26" si="20">IF(AND(D20&lt;E20,E20&gt;=6,D20&lt;=6),6-D20,"")</f>
        <v/>
      </c>
      <c r="X20" s="38" t="str">
        <f t="shared" ref="X20:X25" si="21">IF(AND(D20&lt;E20,E20&lt;6),6-E20,"")</f>
        <v/>
      </c>
      <c r="Y20" s="39" t="s">
        <v>47</v>
      </c>
    </row>
    <row r="21" spans="1:25" x14ac:dyDescent="0.2">
      <c r="A21" s="32">
        <v>42136</v>
      </c>
      <c r="B21" s="32" t="s">
        <v>52</v>
      </c>
      <c r="C21" s="33"/>
      <c r="D21" s="35"/>
      <c r="E21" s="35"/>
      <c r="F21" t="str">
        <f>IF(K21="X",Gesamt!$C$8,IF(J21="X",Gesamt!$C$9,IF(IF(E21&lt;D21,E21+(24-D21),E21-D21)&gt;0,IF(E21&lt;D21,E21+(24-D21),E21-D21),"")))</f>
        <v/>
      </c>
      <c r="G21" s="36" t="str">
        <f t="shared" si="11"/>
        <v/>
      </c>
      <c r="H21" s="36" t="str">
        <f t="shared" si="12"/>
        <v/>
      </c>
      <c r="I21" s="36" t="str">
        <f t="shared" si="13"/>
        <v/>
      </c>
      <c r="J21" s="36" t="str">
        <f t="shared" si="14"/>
        <v/>
      </c>
      <c r="K21" s="36" t="str">
        <f t="shared" si="15"/>
        <v/>
      </c>
      <c r="L21" s="37">
        <f>IF(OR(Q21=1,Q22=1,B21="Sonntag",B22="Sonntag"),"",SUM(R21:W21))</f>
        <v>0</v>
      </c>
      <c r="M21" s="38" t="str">
        <f>IF(B21="Sonntag","",IF(AND(Q21=1,D21&gt;E21),SUM(U21:W21),""))</f>
        <v/>
      </c>
      <c r="N21" s="38" t="str">
        <f>IF(OR(AND(Q21=1,Q22=1),AND(Q22=1,B21="Sonntag")),"",IF(Q22=1,SUM(R21:T21),""))</f>
        <v/>
      </c>
      <c r="O21" s="38" t="str">
        <f>IF(Q22=1,"",IF(AND(B21="Sonntag",D21&gt;E21,Q21=0),SUM(U21:W21),""))</f>
        <v/>
      </c>
      <c r="P21" s="38" t="str">
        <f>IF(OR(Q21=1,Q22=1),"",IF(B22="Sonntag",SUM(R21:W21),""))</f>
        <v/>
      </c>
      <c r="Q21" s="38" t="b">
        <f>OR(Feiertage!$B$1=A21,Feiertage!$B$2=A21,Feiertage!$B$3=A21,Feiertage!$B$4=A21,Feiertage!$B$5=A21,Feiertage!$B$6=A21,Feiertage!$B$7=A21,Feiertage!$B$8=A21,Feiertage!$B$9=A21)</f>
        <v>0</v>
      </c>
      <c r="R21" s="38" t="str">
        <f>IF(AND(D21&gt;E21,D21&lt;20),4,"")</f>
        <v/>
      </c>
      <c r="S21" s="38" t="str">
        <f t="shared" si="16"/>
        <v/>
      </c>
      <c r="T21" s="38" t="str">
        <f t="shared" si="17"/>
        <v/>
      </c>
      <c r="U21" s="38" t="str">
        <f t="shared" si="18"/>
        <v/>
      </c>
      <c r="V21" s="38" t="str">
        <f t="shared" si="19"/>
        <v/>
      </c>
      <c r="W21" s="38" t="str">
        <f t="shared" si="20"/>
        <v/>
      </c>
      <c r="X21" s="38" t="str">
        <f t="shared" si="21"/>
        <v/>
      </c>
      <c r="Y21" s="39" t="s">
        <v>47</v>
      </c>
    </row>
    <row r="22" spans="1:25" x14ac:dyDescent="0.2">
      <c r="A22" s="32">
        <v>42137</v>
      </c>
      <c r="B22" s="32" t="s">
        <v>53</v>
      </c>
      <c r="C22" s="33"/>
      <c r="D22" s="35"/>
      <c r="E22" s="35"/>
      <c r="F22" t="str">
        <f>IF(K22="X",Gesamt!$C$8,IF(J22="X",Gesamt!$C$9,IF(IF(E22&lt;D22,E22+(24-D22),E22-D22)&gt;0,IF(E22&lt;D22,E22+(24-D22),E22-D22),"")))</f>
        <v/>
      </c>
      <c r="G22" s="36" t="str">
        <f t="shared" si="11"/>
        <v/>
      </c>
      <c r="H22" s="36" t="str">
        <f t="shared" si="12"/>
        <v/>
      </c>
      <c r="I22" s="36" t="str">
        <f t="shared" si="13"/>
        <v/>
      </c>
      <c r="J22" s="36" t="str">
        <f t="shared" si="14"/>
        <v/>
      </c>
      <c r="K22" s="36" t="str">
        <f t="shared" si="15"/>
        <v/>
      </c>
      <c r="L22" s="37">
        <f>IF(OR(Q22=1,Q23=1,B22="Sonntag",B23="Sonntag"),"",SUM(R22:W22))</f>
        <v>0</v>
      </c>
      <c r="M22" s="38" t="str">
        <f>IF(B22="Sonntag","",IF(AND(Q22=1,D22&gt;E22),SUM(U22:W22),""))</f>
        <v/>
      </c>
      <c r="N22" s="38" t="str">
        <f>IF(OR(AND(Q22=1,Q23=1),AND(Q23=1,B22="Sonntag")),"",IF(Q23=1,SUM(R22:T22),""))</f>
        <v/>
      </c>
      <c r="O22" s="38" t="str">
        <f>IF(Q23=1,"",IF(AND(B22="Sonntag",D22&gt;E22,Q22=0),SUM(U22:W22),""))</f>
        <v/>
      </c>
      <c r="P22" s="38" t="str">
        <f>IF(OR(Q22=1,Q23=1),"",IF(B23="Sonntag",SUM(R22:W22),""))</f>
        <v/>
      </c>
      <c r="Q22" s="38" t="b">
        <f>OR(Feiertage!$B$1=A22,Feiertage!$B$2=A22,Feiertage!$B$3=A22,Feiertage!$B$4=A22,Feiertage!$B$5=A22,Feiertage!$B$6=A22,Feiertage!$B$7=A22,Feiertage!$B$8=A22,Feiertage!$B$9=A22)</f>
        <v>0</v>
      </c>
      <c r="R22" s="38" t="str">
        <f>IF(AND(D22&gt;E22,D22&lt;20),4,"")</f>
        <v/>
      </c>
      <c r="S22" s="38" t="str">
        <f t="shared" si="16"/>
        <v/>
      </c>
      <c r="T22" s="38" t="str">
        <f t="shared" si="17"/>
        <v/>
      </c>
      <c r="U22" s="38" t="str">
        <f t="shared" si="18"/>
        <v/>
      </c>
      <c r="V22" s="38" t="str">
        <f t="shared" si="19"/>
        <v/>
      </c>
      <c r="W22" s="38" t="str">
        <f t="shared" si="20"/>
        <v/>
      </c>
      <c r="X22" s="38" t="str">
        <f t="shared" si="21"/>
        <v/>
      </c>
      <c r="Y22" s="39" t="s">
        <v>47</v>
      </c>
    </row>
    <row r="23" spans="1:25" x14ac:dyDescent="0.2">
      <c r="A23" s="32">
        <v>42138</v>
      </c>
      <c r="B23" s="32" t="s">
        <v>46</v>
      </c>
      <c r="C23" s="33"/>
      <c r="D23" s="35"/>
      <c r="E23" s="35"/>
      <c r="F23" t="str">
        <f>IF(K23="X",Gesamt!$C$8,IF(J23="X",Gesamt!$C$9,IF(IF(E23&lt;D23,E23+(24-D23),E23-D23)&gt;0,IF(E23&lt;D23,E23+(24-D23),E23-D23),"")))</f>
        <v/>
      </c>
      <c r="G23" s="36" t="str">
        <f t="shared" si="11"/>
        <v/>
      </c>
      <c r="H23" s="36" t="str">
        <f t="shared" si="12"/>
        <v/>
      </c>
      <c r="I23" s="36" t="str">
        <f t="shared" si="13"/>
        <v/>
      </c>
      <c r="J23" s="36" t="str">
        <f t="shared" si="14"/>
        <v/>
      </c>
      <c r="K23" s="36" t="str">
        <f t="shared" si="15"/>
        <v/>
      </c>
      <c r="L23" s="37">
        <f>IF(OR(Q23=1,Q24=1,B23="Sonntag",B24="Sonntag"),"",SUM(R23:W23))</f>
        <v>0</v>
      </c>
      <c r="M23" s="38" t="str">
        <f>IF(B23="Sonntag","",IF(AND(Q23=1,D23&gt;E23),SUM(U23:W23),""))</f>
        <v/>
      </c>
      <c r="N23" s="38" t="str">
        <f>IF(OR(AND(Q23=1,Q24=1),AND(Q24=1,B23="Sonntag")),"",IF(Q24=1,SUM(R23:T23),""))</f>
        <v/>
      </c>
      <c r="O23" s="38" t="str">
        <f>IF(Q24=1,"",IF(AND(B23="Sonntag",D23&gt;E23,Q23=0),SUM(U23:W23),""))</f>
        <v/>
      </c>
      <c r="P23" s="38" t="str">
        <f>IF(OR(Q23=1,Q24=1),"",IF(B24="Sonntag",SUM(R23:W23),""))</f>
        <v/>
      </c>
      <c r="Q23" s="38" t="b">
        <f>OR(Feiertage!$B$1=A23,Feiertage!$B$2=A23,Feiertage!$B$3=A23,Feiertage!$B$4=A23,Feiertage!$B$5=A23,Feiertage!$B$6=A23,Feiertage!$B$7=A23,Feiertage!$B$8=A23,Feiertage!$B$9=A23)</f>
        <v>0</v>
      </c>
      <c r="R23" s="38" t="str">
        <f>IF(AND(D23&gt;E23,D23&lt;20),4,"")</f>
        <v/>
      </c>
      <c r="S23" s="38" t="str">
        <f t="shared" si="16"/>
        <v/>
      </c>
      <c r="T23" s="38" t="str">
        <f t="shared" si="17"/>
        <v/>
      </c>
      <c r="U23" s="38" t="str">
        <f t="shared" si="18"/>
        <v/>
      </c>
      <c r="V23" s="38" t="str">
        <f t="shared" si="19"/>
        <v/>
      </c>
      <c r="W23" s="38" t="str">
        <f t="shared" si="20"/>
        <v/>
      </c>
      <c r="X23" s="38" t="str">
        <f t="shared" si="21"/>
        <v/>
      </c>
      <c r="Y23" s="39" t="s">
        <v>47</v>
      </c>
    </row>
    <row r="24" spans="1:25" x14ac:dyDescent="0.2">
      <c r="A24" s="32">
        <v>42139</v>
      </c>
      <c r="B24" s="32" t="s">
        <v>48</v>
      </c>
      <c r="C24" s="33"/>
      <c r="D24" s="35"/>
      <c r="E24" s="35"/>
      <c r="F24" t="str">
        <f>IF(K24="X",Gesamt!$C$8,IF(J24="X",Gesamt!$C$9,IF(IF(E24&lt;D24,E24+(24-D24),E24-D24)&gt;0,IF(E24&lt;D24,E24+(24-D24),E24-D24),"")))</f>
        <v/>
      </c>
      <c r="G24" s="36" t="str">
        <f t="shared" si="11"/>
        <v/>
      </c>
      <c r="H24" s="36" t="str">
        <f t="shared" si="12"/>
        <v/>
      </c>
      <c r="I24" s="36" t="str">
        <f t="shared" si="13"/>
        <v/>
      </c>
      <c r="J24" s="36" t="str">
        <f t="shared" si="14"/>
        <v/>
      </c>
      <c r="K24" s="36" t="str">
        <f t="shared" si="15"/>
        <v/>
      </c>
      <c r="L24" s="37">
        <f>IF(OR(Q24=1,Q25=1,B24="Sonntag",B25="Sonntag"),"",SUM(R24:W24))</f>
        <v>0</v>
      </c>
      <c r="M24" s="38" t="str">
        <f>IF(B24="Sonntag","",IF(AND(Q24=1,D24&gt;E24),SUM(U24:W24),""))</f>
        <v/>
      </c>
      <c r="N24" s="38" t="str">
        <f>IF(OR(AND(Q24=1,Q25=1),AND(Q25=1,B24="Sonntag")),"",IF(Q25=1,SUM(R24:T24),""))</f>
        <v/>
      </c>
      <c r="O24" s="38" t="str">
        <f>IF(Q25=1,"",IF(AND(B24="Sonntag",D24&gt;E24,Q24=0),SUM(U24:W24),""))</f>
        <v/>
      </c>
      <c r="P24" s="38" t="str">
        <f>IF(OR(Q24=1,Q25=1),"",IF(B25="Sonntag",SUM(R24:W24),""))</f>
        <v/>
      </c>
      <c r="Q24" s="38" t="b">
        <f>OR(Feiertage!$B$1=A24,Feiertage!$B$2=A24,Feiertage!$B$3=A24,Feiertage!$B$4=A24,Feiertage!$B$5=A24,Feiertage!$B$6=A24,Feiertage!$B$7=A24,Feiertage!$B$8=A24,Feiertage!$B$9=A24)</f>
        <v>0</v>
      </c>
      <c r="R24" s="38" t="str">
        <f>IF(AND(D24&gt;E24,D24&lt;20),4,"")</f>
        <v/>
      </c>
      <c r="S24" s="38" t="str">
        <f t="shared" si="16"/>
        <v/>
      </c>
      <c r="T24" s="38" t="str">
        <f t="shared" si="17"/>
        <v/>
      </c>
      <c r="U24" s="38" t="str">
        <f t="shared" si="18"/>
        <v/>
      </c>
      <c r="V24" s="38" t="str">
        <f t="shared" si="19"/>
        <v/>
      </c>
      <c r="W24" s="38" t="str">
        <f t="shared" si="20"/>
        <v/>
      </c>
      <c r="X24" s="38" t="str">
        <f t="shared" si="21"/>
        <v/>
      </c>
      <c r="Y24" s="39" t="s">
        <v>47</v>
      </c>
    </row>
    <row r="25" spans="1:25" x14ac:dyDescent="0.2">
      <c r="A25" s="32">
        <v>42140</v>
      </c>
      <c r="B25" s="32" t="s">
        <v>49</v>
      </c>
      <c r="C25" s="33"/>
      <c r="D25" s="35"/>
      <c r="E25" s="35"/>
      <c r="F25" t="str">
        <f>IF(K25="X",Gesamt!$C$8,IF(J25="X",Gesamt!$C$9,IF(IF(E25&lt;D25,E25+(24-D25),E25-D25)&gt;0,IF(E25&lt;D25,E25+(24-D25),E25-D25),"")))</f>
        <v/>
      </c>
      <c r="G25" s="36" t="str">
        <f t="shared" si="11"/>
        <v/>
      </c>
      <c r="H25" s="36" t="str">
        <f t="shared" si="12"/>
        <v/>
      </c>
      <c r="I25" s="36" t="str">
        <f t="shared" si="13"/>
        <v/>
      </c>
      <c r="J25" s="36" t="str">
        <f t="shared" si="14"/>
        <v/>
      </c>
      <c r="K25" s="36" t="str">
        <f t="shared" si="15"/>
        <v/>
      </c>
      <c r="L25" s="41" t="str">
        <f>IF(OR(Q25=1,Q26=1,B25="Sonntag",B26="Sonntag"),"",SUM(R25:X25))</f>
        <v/>
      </c>
      <c r="M25" s="42" t="str">
        <f>IF(B25="Sonntag","",IF(AND(Q25=1,D25&gt;E25),SUM(U25:X25),""))</f>
        <v/>
      </c>
      <c r="N25" s="42" t="str">
        <f>IF(AND(Q25=1,Q26=1),"",IF(Q26=1,SUM(R25:T25),""))</f>
        <v/>
      </c>
      <c r="O25" s="42" t="str">
        <f>IF(Q26=1,"",IF(AND(B25="Sonntag",D25&gt;E25,Q25=0),SUM(U25:X25),""))</f>
        <v/>
      </c>
      <c r="P25" s="42">
        <f>IF(OR(Q25=1,Q26=1),"",IF(B26="Sonntag",SUM(R25:T25),""))</f>
        <v>0</v>
      </c>
      <c r="Q25" s="42" t="b">
        <f>OR(Feiertage!$B$1=A25,Feiertage!$B$2=A25,Feiertage!$B$3=A25,Feiertage!$B$4=A25,Feiertage!$B$5=A25,Feiertage!$B$6=A25,Feiertage!$B$7=A25,Feiertage!$B$8=A25,Feiertage!$B$9=A25)</f>
        <v>0</v>
      </c>
      <c r="R25" s="42" t="str">
        <f>IF(AND(D25&gt;E25,D25&lt;20),4,IF(AND(D25&lt;E25,D25&lt;=6),6-D25,""))</f>
        <v/>
      </c>
      <c r="S25" s="42" t="str">
        <f t="shared" si="16"/>
        <v/>
      </c>
      <c r="T25" s="42" t="str">
        <f t="shared" si="17"/>
        <v/>
      </c>
      <c r="U25" s="42" t="str">
        <f t="shared" si="18"/>
        <v/>
      </c>
      <c r="V25" s="42" t="str">
        <f t="shared" si="19"/>
        <v/>
      </c>
      <c r="W25" s="42" t="str">
        <f t="shared" si="20"/>
        <v/>
      </c>
      <c r="X25" s="42" t="str">
        <f t="shared" si="21"/>
        <v/>
      </c>
      <c r="Y25" s="43" t="s">
        <v>49</v>
      </c>
    </row>
    <row r="26" spans="1:25" x14ac:dyDescent="0.2">
      <c r="A26" s="32">
        <v>42141</v>
      </c>
      <c r="B26" s="32" t="s">
        <v>44</v>
      </c>
      <c r="C26" s="33"/>
      <c r="D26" s="35"/>
      <c r="E26" s="35"/>
      <c r="F26" t="str">
        <f>IF(K26="X",Gesamt!$C$8,IF(J26="X",Gesamt!$C$9,IF(IF(E26&lt;D26,E26+(24-D26),E26-D26)&gt;0,IF(E26&lt;D26,E26+(24-D26),E26-D26),"")))</f>
        <v/>
      </c>
      <c r="G26" s="36" t="str">
        <f t="shared" si="11"/>
        <v/>
      </c>
      <c r="H26" s="36" t="str">
        <f t="shared" si="12"/>
        <v/>
      </c>
      <c r="I26" s="36" t="str">
        <f t="shared" si="13"/>
        <v/>
      </c>
      <c r="J26" s="36" t="str">
        <f t="shared" si="14"/>
        <v/>
      </c>
      <c r="K26" s="36" t="str">
        <f t="shared" si="15"/>
        <v/>
      </c>
      <c r="L26" s="44" t="str">
        <f>IF(OR(Q26=1,Q27=1,B26="Sonntag",B27="Sonntag"),"",SUM(R26:X26))</f>
        <v/>
      </c>
      <c r="M26" s="45" t="str">
        <f>IF(B27="Sonntag","",IF(AND(Q26=1,D26&gt;E26),SUM(U26:X26),""))</f>
        <v/>
      </c>
      <c r="N26" s="45" t="str">
        <f>IF(AND(Q26=1,Q28=1),"",IF(Q27=1,SUM(R26:T26),""))</f>
        <v/>
      </c>
      <c r="O26" s="45" t="str">
        <f>IF(Q28=1,"",IF(AND(B26="Sonntag",D26&gt;E26,Q26=0),SUM(U26:X26),""))</f>
        <v/>
      </c>
      <c r="P26" s="45" t="str">
        <f>IF(OR(Q26=1,Q28=1),"",IF(B27="Sonntag",SUM(R26:T26),""))</f>
        <v/>
      </c>
      <c r="Q26" s="45" t="b">
        <f>OR(Feiertage!$B$1=A26,Feiertage!$B$2=A26,Feiertage!$B$3=A26,Feiertage!$B$4=A26,Feiertage!$B$5=A26,Feiertage!$B$6=A26,Feiertage!$B$7=A26,Feiertage!$B$8=A26,Feiertage!$B$9=A26)</f>
        <v>0</v>
      </c>
      <c r="R26" s="45" t="str">
        <f>IF(AND(D26&gt;E26,D26&lt;20),4,"")</f>
        <v/>
      </c>
      <c r="S26" s="45" t="str">
        <f t="shared" si="16"/>
        <v/>
      </c>
      <c r="T26" s="45" t="str">
        <f t="shared" si="17"/>
        <v/>
      </c>
      <c r="U26" s="45" t="str">
        <f t="shared" si="18"/>
        <v/>
      </c>
      <c r="V26" s="45" t="str">
        <f t="shared" si="19"/>
        <v/>
      </c>
      <c r="W26" s="45" t="str">
        <f t="shared" si="20"/>
        <v/>
      </c>
      <c r="X26" s="45" t="str">
        <f>IF(AND(D26&lt;E26,E26&lt;6),E26-D26,"")</f>
        <v/>
      </c>
      <c r="Y26" s="46" t="s">
        <v>44</v>
      </c>
    </row>
    <row r="27" spans="1:25" s="54" customFormat="1" x14ac:dyDescent="0.2">
      <c r="A27" s="32"/>
      <c r="B27" s="32"/>
      <c r="C27" s="47"/>
      <c r="D27" s="102" t="s">
        <v>50</v>
      </c>
      <c r="E27" s="102"/>
      <c r="F27" s="48">
        <f>SUM(F20:F26)</f>
        <v>0</v>
      </c>
      <c r="G27" s="48">
        <f>SUM(G20:G26)</f>
        <v>0</v>
      </c>
      <c r="H27" s="48">
        <f>SUM(H20:H26)</f>
        <v>0</v>
      </c>
      <c r="I27" s="48">
        <f>SUM(I20:I26)</f>
        <v>0</v>
      </c>
      <c r="J27" s="49">
        <f>COUNTIF(J20:J26,"X")</f>
        <v>0</v>
      </c>
      <c r="K27" s="50">
        <f>COUNTIF(K20:K26,"X")</f>
        <v>0</v>
      </c>
      <c r="L27" s="64"/>
      <c r="M27" s="64"/>
      <c r="N27" s="31"/>
      <c r="O27" s="64"/>
      <c r="P27" s="31"/>
    </row>
    <row r="28" spans="1:25" x14ac:dyDescent="0.2">
      <c r="A28" s="32">
        <v>42142</v>
      </c>
      <c r="B28" s="32" t="s">
        <v>51</v>
      </c>
      <c r="C28" s="75"/>
      <c r="D28" s="35"/>
      <c r="E28" s="35"/>
      <c r="F28" t="str">
        <f>IF(K28="X",Gesamt!$C$8,IF(J28="X",Gesamt!$C$9,IF(IF(E28&lt;D28,E28+(24-D28),E28-D28)&gt;0,IF(E28&lt;D28,E28+(24-D28),E28-D28),"")))</f>
        <v/>
      </c>
      <c r="G28" s="36" t="str">
        <f t="shared" ref="G28:G34" si="22">IF(SUM(L28:P28)=0,"",SUM(L28:P28))</f>
        <v/>
      </c>
      <c r="H28" s="36" t="str">
        <f t="shared" ref="H28:H34" si="23">IF(D28="","",IF(Q28=0,IF(B28="Sonntag",IF(D28&gt;E28,24-D28,E28-D28),IF(AND(B28="Samstag",Q29=0),IF(D28&gt;E28,E28,""),"")),IF(AND(B28="Samstag",Q29=0),IF(D28&gt;E28,E28,""),"")))</f>
        <v/>
      </c>
      <c r="I28" s="36" t="str">
        <f t="shared" ref="I28:I34" si="24">IF(D28="","",IF(AND(Q28=1,Q29=1),IF(D28&gt;E28,24-D28+E28,E28-D28),IF(Q28=1,IF(D28&gt;E28,24-D28,E28-D28),IF(AND(Q29=1,D28&gt;E28),E28,""))))</f>
        <v/>
      </c>
      <c r="J28" s="36" t="str">
        <f t="shared" ref="J28:J34" si="25">IF(C28="Urlaub","X","")</f>
        <v/>
      </c>
      <c r="K28" s="36" t="str">
        <f t="shared" ref="K28:K34" si="26">IF(C28="Krank","X","")</f>
        <v/>
      </c>
      <c r="L28" s="37">
        <f>IF(OR(Q28=1,Q29=1,B28="Sonntag",B29="Sonntag"),"",SUM(R28:W28))</f>
        <v>0</v>
      </c>
      <c r="M28" s="38" t="str">
        <f>IF(B28="Sonntag","",IF(AND(Q28=1,D28&gt;E28),SUM(U28:W28),""))</f>
        <v/>
      </c>
      <c r="N28" s="38" t="str">
        <f>IF(OR(AND(Q28=1,Q29=1),AND(Q29=1,B28="Sonntag")),"",IF(Q29=1,SUM(R28:T28),""))</f>
        <v/>
      </c>
      <c r="O28" s="38" t="str">
        <f>IF(Q29=1,"",IF(AND(B28="Sonntag",D28&gt;E28,Q28=0),SUM(U28:W28),""))</f>
        <v/>
      </c>
      <c r="P28" s="38" t="str">
        <f>IF(OR(Q28=1,Q29=1),"",IF(B29="Sonntag",SUM(R28:W28),""))</f>
        <v/>
      </c>
      <c r="Q28" s="38" t="b">
        <f>OR(Feiertage!$B$1=A28,Feiertage!$B$2=A28,Feiertage!$B$3=A28,Feiertage!$B$4=A28,Feiertage!$B$5=A28,Feiertage!$B$6=A28,Feiertage!$B$7=A28,Feiertage!$B$8=A28,Feiertage!$B$9=A28)</f>
        <v>0</v>
      </c>
      <c r="R28" s="38" t="str">
        <f>IF(AND(D28&gt;E28,D28&lt;20),4,"")</f>
        <v/>
      </c>
      <c r="S28" s="38" t="str">
        <f t="shared" ref="S28:S34" si="27">IF(AND(D28&gt;E28,D28&gt;=20),24-D28,"")</f>
        <v/>
      </c>
      <c r="T28" s="38" t="str">
        <f t="shared" ref="T28:T34" si="28">IF(AND(D28&lt;E28,E28&gt;=20),E28-20,"")</f>
        <v/>
      </c>
      <c r="U28" s="38" t="str">
        <f t="shared" ref="U28:U34" si="29">IF(AND(D28&gt;E28,E28&gt;=6),6,"")</f>
        <v/>
      </c>
      <c r="V28" s="38" t="str">
        <f t="shared" ref="V28:V34" si="30">IF(AND(D28&gt;E28,E28&lt;6),E28,"")</f>
        <v/>
      </c>
      <c r="W28" s="38" t="str">
        <f t="shared" ref="W28:W34" si="31">IF(AND(D28&lt;E28,E28&gt;=6,D28&lt;=6),6-D28,"")</f>
        <v/>
      </c>
      <c r="X28" s="38" t="str">
        <f t="shared" ref="X28:X33" si="32">IF(AND(D28&lt;E28,E28&lt;6),6-E28,"")</f>
        <v/>
      </c>
      <c r="Y28" s="39" t="s">
        <v>47</v>
      </c>
    </row>
    <row r="29" spans="1:25" x14ac:dyDescent="0.2">
      <c r="A29" s="32">
        <v>42143</v>
      </c>
      <c r="B29" s="32" t="s">
        <v>52</v>
      </c>
      <c r="C29" s="33"/>
      <c r="D29" s="35"/>
      <c r="E29" s="35"/>
      <c r="F29" t="str">
        <f>IF(K29="X",Gesamt!$C$8,IF(J29="X",Gesamt!$C$9,IF(IF(E29&lt;D29,E29+(24-D29),E29-D29)&gt;0,IF(E29&lt;D29,E29+(24-D29),E29-D29),"")))</f>
        <v/>
      </c>
      <c r="G29" s="36" t="str">
        <f t="shared" si="22"/>
        <v/>
      </c>
      <c r="H29" s="36" t="str">
        <f t="shared" si="23"/>
        <v/>
      </c>
      <c r="I29" s="36" t="str">
        <f t="shared" si="24"/>
        <v/>
      </c>
      <c r="J29" s="36" t="str">
        <f t="shared" si="25"/>
        <v/>
      </c>
      <c r="K29" s="36" t="str">
        <f t="shared" si="26"/>
        <v/>
      </c>
      <c r="L29" s="37">
        <f>IF(OR(Q29=1,Q30=1,B29="Sonntag",B30="Sonntag"),"",SUM(R29:W29))</f>
        <v>0</v>
      </c>
      <c r="M29" s="38" t="str">
        <f>IF(B29="Sonntag","",IF(AND(Q29=1,D29&gt;E29),SUM(U29:W29),""))</f>
        <v/>
      </c>
      <c r="N29" s="38" t="str">
        <f>IF(OR(AND(Q29=1,Q30=1),AND(Q30=1,B29="Sonntag")),"",IF(Q30=1,SUM(R29:T29),""))</f>
        <v/>
      </c>
      <c r="O29" s="38" t="str">
        <f>IF(Q30=1,"",IF(AND(B29="Sonntag",D29&gt;E29,Q29=0),SUM(U29:W29),""))</f>
        <v/>
      </c>
      <c r="P29" s="38" t="str">
        <f>IF(OR(Q29=1,Q30=1),"",IF(B30="Sonntag",SUM(R29:W29),""))</f>
        <v/>
      </c>
      <c r="Q29" s="38" t="b">
        <f>OR(Feiertage!$B$1=A29,Feiertage!$B$2=A29,Feiertage!$B$3=A29,Feiertage!$B$4=A29,Feiertage!$B$5=A29,Feiertage!$B$6=A29,Feiertage!$B$7=A29,Feiertage!$B$8=A29,Feiertage!$B$9=A29)</f>
        <v>0</v>
      </c>
      <c r="R29" s="38" t="str">
        <f>IF(AND(D29&gt;E29,D29&lt;20),4,"")</f>
        <v/>
      </c>
      <c r="S29" s="38" t="str">
        <f t="shared" si="27"/>
        <v/>
      </c>
      <c r="T29" s="38" t="str">
        <f t="shared" si="28"/>
        <v/>
      </c>
      <c r="U29" s="38" t="str">
        <f t="shared" si="29"/>
        <v/>
      </c>
      <c r="V29" s="38" t="str">
        <f t="shared" si="30"/>
        <v/>
      </c>
      <c r="W29" s="38" t="str">
        <f t="shared" si="31"/>
        <v/>
      </c>
      <c r="X29" s="38" t="str">
        <f t="shared" si="32"/>
        <v/>
      </c>
      <c r="Y29" s="39" t="s">
        <v>47</v>
      </c>
    </row>
    <row r="30" spans="1:25" x14ac:dyDescent="0.2">
      <c r="A30" s="32">
        <v>42144</v>
      </c>
      <c r="B30" s="32" t="s">
        <v>53</v>
      </c>
      <c r="C30" s="33"/>
      <c r="D30" s="35"/>
      <c r="E30" s="35"/>
      <c r="F30" t="str">
        <f>IF(K30="X",Gesamt!$C$8,IF(J30="X",Gesamt!$C$9,IF(IF(E30&lt;D30,E30+(24-D30),E30-D30)&gt;0,IF(E30&lt;D30,E30+(24-D30),E30-D30),"")))</f>
        <v/>
      </c>
      <c r="G30" s="36" t="str">
        <f t="shared" si="22"/>
        <v/>
      </c>
      <c r="H30" s="36" t="str">
        <f t="shared" si="23"/>
        <v/>
      </c>
      <c r="I30" s="36" t="str">
        <f t="shared" si="24"/>
        <v/>
      </c>
      <c r="J30" s="36" t="str">
        <f t="shared" si="25"/>
        <v/>
      </c>
      <c r="K30" s="36" t="str">
        <f t="shared" si="26"/>
        <v/>
      </c>
      <c r="L30" s="37">
        <f>IF(OR(Q30=1,Q31=1,B30="Sonntag",B31="Sonntag"),"",SUM(R30:W30))</f>
        <v>0</v>
      </c>
      <c r="M30" s="38" t="str">
        <f>IF(B30="Sonntag","",IF(AND(Q30=1,D30&gt;E30),SUM(U30:W30),""))</f>
        <v/>
      </c>
      <c r="N30" s="38" t="str">
        <f>IF(OR(AND(Q30=1,Q31=1),AND(Q31=1,B30="Sonntag")),"",IF(Q31=1,SUM(R30:T30),""))</f>
        <v/>
      </c>
      <c r="O30" s="38" t="str">
        <f>IF(Q31=1,"",IF(AND(B30="Sonntag",D30&gt;E30,Q30=0),SUM(U30:W30),""))</f>
        <v/>
      </c>
      <c r="P30" s="38" t="str">
        <f>IF(OR(Q30=1,Q31=1),"",IF(B31="Sonntag",SUM(R30:W30),""))</f>
        <v/>
      </c>
      <c r="Q30" s="38" t="b">
        <f>OR(Feiertage!$B$1=A30,Feiertage!$B$2=A30,Feiertage!$B$3=A30,Feiertage!$B$4=A30,Feiertage!$B$5=A30,Feiertage!$B$6=A30,Feiertage!$B$7=A30,Feiertage!$B$8=A30,Feiertage!$B$9=A30)</f>
        <v>0</v>
      </c>
      <c r="R30" s="38" t="str">
        <f>IF(AND(D30&gt;E30,D30&lt;20),4,"")</f>
        <v/>
      </c>
      <c r="S30" s="38" t="str">
        <f t="shared" si="27"/>
        <v/>
      </c>
      <c r="T30" s="38" t="str">
        <f t="shared" si="28"/>
        <v/>
      </c>
      <c r="U30" s="38" t="str">
        <f t="shared" si="29"/>
        <v/>
      </c>
      <c r="V30" s="38" t="str">
        <f t="shared" si="30"/>
        <v/>
      </c>
      <c r="W30" s="38" t="str">
        <f t="shared" si="31"/>
        <v/>
      </c>
      <c r="X30" s="38" t="str">
        <f t="shared" si="32"/>
        <v/>
      </c>
      <c r="Y30" s="39" t="s">
        <v>47</v>
      </c>
    </row>
    <row r="31" spans="1:25" x14ac:dyDescent="0.2">
      <c r="A31" s="32">
        <v>42145</v>
      </c>
      <c r="B31" s="32" t="s">
        <v>46</v>
      </c>
      <c r="C31" s="33"/>
      <c r="D31" s="35"/>
      <c r="E31" s="35"/>
      <c r="F31" t="str">
        <f>IF(K31="X",Gesamt!$C$8,IF(J31="X",Gesamt!$C$9,IF(IF(E31&lt;D31,E31+(24-D31),E31-D31)&gt;0,IF(E31&lt;D31,E31+(24-D31),E31-D31),"")))</f>
        <v/>
      </c>
      <c r="G31" s="36" t="str">
        <f t="shared" si="22"/>
        <v/>
      </c>
      <c r="H31" s="36" t="str">
        <f t="shared" si="23"/>
        <v/>
      </c>
      <c r="I31" s="36" t="str">
        <f t="shared" si="24"/>
        <v/>
      </c>
      <c r="J31" s="36" t="str">
        <f t="shared" si="25"/>
        <v/>
      </c>
      <c r="K31" s="36" t="str">
        <f t="shared" si="26"/>
        <v/>
      </c>
      <c r="L31" s="37">
        <f>IF(OR(Q31=1,Q32=1,B31="Sonntag",B32="Sonntag"),"",SUM(R31:W31))</f>
        <v>0</v>
      </c>
      <c r="M31" s="38" t="str">
        <f>IF(B31="Sonntag","",IF(AND(Q31=1,D31&gt;E31),SUM(U31:W31),""))</f>
        <v/>
      </c>
      <c r="N31" s="38" t="str">
        <f>IF(OR(AND(Q31=1,Q32=1),AND(Q32=1,B31="Sonntag")),"",IF(Q32=1,SUM(R31:T31),""))</f>
        <v/>
      </c>
      <c r="O31" s="38" t="str">
        <f>IF(Q32=1,"",IF(AND(B31="Sonntag",D31&gt;E31,Q31=0),SUM(U31:W31),""))</f>
        <v/>
      </c>
      <c r="P31" s="38" t="str">
        <f>IF(OR(Q31=1,Q32=1),"",IF(B32="Sonntag",SUM(R31:W31),""))</f>
        <v/>
      </c>
      <c r="Q31" s="38" t="b">
        <f>OR(Feiertage!$B$1=A31,Feiertage!$B$2=A31,Feiertage!$B$3=A31,Feiertage!$B$4=A31,Feiertage!$B$5=A31,Feiertage!$B$6=A31,Feiertage!$B$7=A31,Feiertage!$B$8=A31,Feiertage!$B$9=A31)</f>
        <v>0</v>
      </c>
      <c r="R31" s="38" t="str">
        <f>IF(AND(D31&gt;E31,D31&lt;20),4,"")</f>
        <v/>
      </c>
      <c r="S31" s="38" t="str">
        <f t="shared" si="27"/>
        <v/>
      </c>
      <c r="T31" s="38" t="str">
        <f t="shared" si="28"/>
        <v/>
      </c>
      <c r="U31" s="38" t="str">
        <f t="shared" si="29"/>
        <v/>
      </c>
      <c r="V31" s="38" t="str">
        <f t="shared" si="30"/>
        <v/>
      </c>
      <c r="W31" s="38" t="str">
        <f t="shared" si="31"/>
        <v/>
      </c>
      <c r="X31" s="38" t="str">
        <f t="shared" si="32"/>
        <v/>
      </c>
      <c r="Y31" s="39" t="s">
        <v>47</v>
      </c>
    </row>
    <row r="32" spans="1:25" x14ac:dyDescent="0.2">
      <c r="A32" s="32">
        <v>42146</v>
      </c>
      <c r="B32" s="32" t="s">
        <v>48</v>
      </c>
      <c r="C32" s="33"/>
      <c r="D32" s="35"/>
      <c r="E32" s="35"/>
      <c r="F32" t="str">
        <f>IF(K32="X",Gesamt!$C$8,IF(J32="X",Gesamt!$C$9,IF(IF(E32&lt;D32,E32+(24-D32),E32-D32)&gt;0,IF(E32&lt;D32,E32+(24-D32),E32-D32),"")))</f>
        <v/>
      </c>
      <c r="G32" s="36" t="str">
        <f t="shared" si="22"/>
        <v/>
      </c>
      <c r="H32" s="36" t="str">
        <f t="shared" si="23"/>
        <v/>
      </c>
      <c r="I32" s="36" t="str">
        <f t="shared" si="24"/>
        <v/>
      </c>
      <c r="J32" s="36" t="str">
        <f t="shared" si="25"/>
        <v/>
      </c>
      <c r="K32" s="36" t="str">
        <f t="shared" si="26"/>
        <v/>
      </c>
      <c r="L32" s="37">
        <f>IF(OR(Q32=1,Q33=1,B32="Sonntag",B33="Sonntag"),"",SUM(R32:W32))</f>
        <v>0</v>
      </c>
      <c r="M32" s="38" t="str">
        <f>IF(B32="Sonntag","",IF(AND(Q32=1,D32&gt;E32),SUM(U32:W32),""))</f>
        <v/>
      </c>
      <c r="N32" s="38" t="str">
        <f>IF(OR(AND(Q32=1,Q33=1),AND(Q33=1,B32="Sonntag")),"",IF(Q33=1,SUM(R32:T32),""))</f>
        <v/>
      </c>
      <c r="O32" s="38" t="str">
        <f>IF(Q33=1,"",IF(AND(B32="Sonntag",D32&gt;E32,Q32=0),SUM(U32:W32),""))</f>
        <v/>
      </c>
      <c r="P32" s="38" t="str">
        <f>IF(OR(Q32=1,Q33=1),"",IF(B33="Sonntag",SUM(R32:W32),""))</f>
        <v/>
      </c>
      <c r="Q32" s="38" t="b">
        <f>OR(Feiertage!$B$1=A32,Feiertage!$B$2=A32,Feiertage!$B$3=A32,Feiertage!$B$4=A32,Feiertage!$B$5=A32,Feiertage!$B$6=A32,Feiertage!$B$7=A32,Feiertage!$B$8=A32,Feiertage!$B$9=A32)</f>
        <v>0</v>
      </c>
      <c r="R32" s="38" t="str">
        <f>IF(AND(D32&gt;E32,D32&lt;20),4,"")</f>
        <v/>
      </c>
      <c r="S32" s="38" t="str">
        <f t="shared" si="27"/>
        <v/>
      </c>
      <c r="T32" s="38" t="str">
        <f t="shared" si="28"/>
        <v/>
      </c>
      <c r="U32" s="38" t="str">
        <f t="shared" si="29"/>
        <v/>
      </c>
      <c r="V32" s="38" t="str">
        <f t="shared" si="30"/>
        <v/>
      </c>
      <c r="W32" s="38" t="str">
        <f t="shared" si="31"/>
        <v/>
      </c>
      <c r="X32" s="38" t="str">
        <f t="shared" si="32"/>
        <v/>
      </c>
      <c r="Y32" s="39" t="s">
        <v>47</v>
      </c>
    </row>
    <row r="33" spans="1:25" x14ac:dyDescent="0.2">
      <c r="A33" s="32">
        <v>42147</v>
      </c>
      <c r="B33" s="32" t="s">
        <v>49</v>
      </c>
      <c r="C33" s="33"/>
      <c r="D33" s="35"/>
      <c r="E33" s="35"/>
      <c r="F33" t="str">
        <f>IF(K33="X",Gesamt!$C$8,IF(J33="X",Gesamt!$C$9,IF(IF(E33&lt;D33,E33+(24-D33),E33-D33)&gt;0,IF(E33&lt;D33,E33+(24-D33),E33-D33),"")))</f>
        <v/>
      </c>
      <c r="G33" s="36" t="str">
        <f t="shared" si="22"/>
        <v/>
      </c>
      <c r="H33" s="36" t="str">
        <f t="shared" si="23"/>
        <v/>
      </c>
      <c r="I33" s="36" t="str">
        <f t="shared" si="24"/>
        <v/>
      </c>
      <c r="J33" s="36" t="str">
        <f t="shared" si="25"/>
        <v/>
      </c>
      <c r="K33" s="36" t="str">
        <f t="shared" si="26"/>
        <v/>
      </c>
      <c r="L33" s="41" t="str">
        <f>IF(OR(Q33=1,Q34=1,B33="Sonntag",B34="Sonntag"),"",SUM(R33:X33))</f>
        <v/>
      </c>
      <c r="M33" s="42" t="str">
        <f>IF(B33="Sonntag","",IF(AND(Q33=1,D33&gt;E33),SUM(U33:X33),""))</f>
        <v/>
      </c>
      <c r="N33" s="42" t="str">
        <f>IF(AND(Q33=1,Q34=1),"",IF(Q34=1,SUM(R33:T33),""))</f>
        <v/>
      </c>
      <c r="O33" s="42" t="str">
        <f>IF(Q34=1,"",IF(AND(B33="Sonntag",D33&gt;E33,Q33=0),SUM(U33:X33),""))</f>
        <v/>
      </c>
      <c r="P33" s="42">
        <f>IF(OR(Q33=1,Q34=1),"",IF(B34="Sonntag",SUM(R33:T33),""))</f>
        <v>0</v>
      </c>
      <c r="Q33" s="42" t="b">
        <f>OR(Feiertage!$B$1=A33,Feiertage!$B$2=A33,Feiertage!$B$3=A33,Feiertage!$B$4=A33,Feiertage!$B$5=A33,Feiertage!$B$6=A33,Feiertage!$B$7=A33,Feiertage!$B$8=A33,Feiertage!$B$9=A33)</f>
        <v>0</v>
      </c>
      <c r="R33" s="42" t="str">
        <f>IF(AND(D33&gt;E33,D33&lt;20),4,IF(AND(D33&lt;E33,D33&lt;=6),6-D33,""))</f>
        <v/>
      </c>
      <c r="S33" s="42" t="str">
        <f t="shared" si="27"/>
        <v/>
      </c>
      <c r="T33" s="42" t="str">
        <f t="shared" si="28"/>
        <v/>
      </c>
      <c r="U33" s="42" t="str">
        <f t="shared" si="29"/>
        <v/>
      </c>
      <c r="V33" s="42" t="str">
        <f t="shared" si="30"/>
        <v/>
      </c>
      <c r="W33" s="42" t="str">
        <f t="shared" si="31"/>
        <v/>
      </c>
      <c r="X33" s="42" t="str">
        <f t="shared" si="32"/>
        <v/>
      </c>
      <c r="Y33" s="43" t="s">
        <v>49</v>
      </c>
    </row>
    <row r="34" spans="1:25" x14ac:dyDescent="0.2">
      <c r="A34" s="32">
        <v>42148</v>
      </c>
      <c r="B34" s="32" t="s">
        <v>44</v>
      </c>
      <c r="C34" s="33"/>
      <c r="D34" s="35"/>
      <c r="E34" s="35"/>
      <c r="F34" t="str">
        <f>IF(K34="X",Gesamt!$C$8,IF(J34="X",Gesamt!$C$9,IF(IF(E34&lt;D34,E34+(24-D34),E34-D34)&gt;0,IF(E34&lt;D34,E34+(24-D34),E34-D34),"")))</f>
        <v/>
      </c>
      <c r="G34" s="36" t="str">
        <f t="shared" si="22"/>
        <v/>
      </c>
      <c r="H34" s="36" t="str">
        <f t="shared" si="23"/>
        <v/>
      </c>
      <c r="I34" s="36" t="str">
        <f t="shared" si="24"/>
        <v/>
      </c>
      <c r="J34" s="36" t="str">
        <f t="shared" si="25"/>
        <v/>
      </c>
      <c r="K34" s="36" t="str">
        <f t="shared" si="26"/>
        <v/>
      </c>
      <c r="L34" s="44" t="str">
        <f>IF(OR(Q34=1,Q35=1,B34="Sonntag",B35="Sonntag"),"",SUM(R34:X34))</f>
        <v/>
      </c>
      <c r="M34" s="45" t="str">
        <f>IF(B35="Sonntag","",IF(AND(Q34=1,D34&gt;E34),SUM(U34:X34),""))</f>
        <v/>
      </c>
      <c r="N34" s="45" t="str">
        <f>IF(AND(Q34=1,Q36=1),"",IF(Q35=1,SUM(R34:T34),""))</f>
        <v/>
      </c>
      <c r="O34" s="45" t="str">
        <f>IF(Q36=1,"",IF(AND(B34="Sonntag",D34&gt;E34,Q34=0),SUM(U34:X34),""))</f>
        <v/>
      </c>
      <c r="P34" s="45" t="str">
        <f>IF(OR(Q34=1,Q36=1),"",IF(B35="Sonntag",SUM(R34:T34),""))</f>
        <v/>
      </c>
      <c r="Q34" s="45" t="b">
        <f>OR(Feiertage!$B$1=A34,Feiertage!$B$2=A34,Feiertage!$B$3=A34,Feiertage!$B$4=A34,Feiertage!$B$5=A34,Feiertage!$B$6=A34,Feiertage!$B$7=A34,Feiertage!$B$8=A34,Feiertage!$B$9=A34)</f>
        <v>0</v>
      </c>
      <c r="R34" s="45" t="str">
        <f>IF(AND(D34&gt;E34,D34&lt;20),4,"")</f>
        <v/>
      </c>
      <c r="S34" s="45" t="str">
        <f t="shared" si="27"/>
        <v/>
      </c>
      <c r="T34" s="45" t="str">
        <f t="shared" si="28"/>
        <v/>
      </c>
      <c r="U34" s="45" t="str">
        <f t="shared" si="29"/>
        <v/>
      </c>
      <c r="V34" s="45" t="str">
        <f t="shared" si="30"/>
        <v/>
      </c>
      <c r="W34" s="45" t="str">
        <f t="shared" si="31"/>
        <v/>
      </c>
      <c r="X34" s="45" t="str">
        <f>IF(AND(D34&lt;E34,E34&lt;6),E34-D34,"")</f>
        <v/>
      </c>
      <c r="Y34" s="46" t="s">
        <v>44</v>
      </c>
    </row>
    <row r="35" spans="1:25" s="54" customFormat="1" x14ac:dyDescent="0.2">
      <c r="A35" s="32"/>
      <c r="B35" s="32"/>
      <c r="C35" s="47"/>
      <c r="D35" s="102" t="s">
        <v>50</v>
      </c>
      <c r="E35" s="102"/>
      <c r="F35" s="48">
        <f>SUM(F28:F34)</f>
        <v>0</v>
      </c>
      <c r="G35" s="48">
        <f>SUM(G28:G34)</f>
        <v>0</v>
      </c>
      <c r="H35" s="48">
        <f>SUM(H28:H34)</f>
        <v>0</v>
      </c>
      <c r="I35" s="48">
        <f>SUM(I28:I34)</f>
        <v>0</v>
      </c>
      <c r="J35" s="49">
        <f>COUNTIF(J28:J34,"X")</f>
        <v>0</v>
      </c>
      <c r="K35" s="50">
        <f>COUNTIF(K28:K34,"X")</f>
        <v>0</v>
      </c>
      <c r="L35" s="64"/>
      <c r="M35" s="64"/>
      <c r="N35" s="31"/>
      <c r="O35" s="64"/>
      <c r="P35" s="31"/>
    </row>
    <row r="36" spans="1:25" x14ac:dyDescent="0.2">
      <c r="A36" s="32">
        <v>42149</v>
      </c>
      <c r="B36" s="32" t="s">
        <v>51</v>
      </c>
      <c r="C36" s="33"/>
      <c r="D36" s="35"/>
      <c r="E36" s="35"/>
      <c r="F36" t="str">
        <f>IF(K36="X",Gesamt!$C$8,IF(J36="X",Gesamt!$C$9,IF(IF(E36&lt;D36,E36+(24-D36),E36-D36)&gt;0,IF(E36&lt;D36,E36+(24-D36),E36-D36),"")))</f>
        <v/>
      </c>
      <c r="G36" s="36" t="str">
        <f t="shared" ref="G36:G42" si="33">IF(SUM(L36:P36)=0,"",SUM(L36:P36))</f>
        <v/>
      </c>
      <c r="H36" s="36" t="str">
        <f t="shared" ref="H36:H42" si="34">IF(D36="","",IF(Q36=0,IF(B36="Sonntag",IF(D36&gt;E36,24-D36,E36-D36),IF(AND(B36="Samstag",Q37=0),IF(D36&gt;E36,E36,""),"")),IF(AND(B36="Samstag",Q37=0),IF(D36&gt;E36,E36,""),"")))</f>
        <v/>
      </c>
      <c r="I36" s="36" t="str">
        <f t="shared" ref="I36:I42" si="35">IF(D36="","",IF(AND(Q36=1,Q37=1),IF(D36&gt;E36,24-D36+E36,E36-D36),IF(Q36=1,IF(D36&gt;E36,24-D36,E36-D36),IF(AND(Q37=1,D36&gt;E36),E36,""))))</f>
        <v/>
      </c>
      <c r="J36" s="36" t="str">
        <f t="shared" ref="J36:J42" si="36">IF(C36="Urlaub","X","")</f>
        <v/>
      </c>
      <c r="K36" s="36" t="str">
        <f t="shared" ref="K36:K42" si="37">IF(C36="Krank","X","")</f>
        <v/>
      </c>
      <c r="L36" s="37">
        <f>IF(OR(Q36=1,Q37=1,B36="Sonntag",B37="Sonntag"),"",SUM(R36:W36))</f>
        <v>0</v>
      </c>
      <c r="M36" s="38" t="str">
        <f>IF(B36="Sonntag","",IF(AND(Q36=1,D36&gt;E36),SUM(U36:W36),""))</f>
        <v/>
      </c>
      <c r="N36" s="38" t="str">
        <f>IF(OR(AND(Q36=1,Q37=1),AND(Q37=1,B36="Sonntag")),"",IF(Q37=1,SUM(R36:T36),""))</f>
        <v/>
      </c>
      <c r="O36" s="38" t="str">
        <f>IF(Q37=1,"",IF(AND(B36="Sonntag",D36&gt;E36,Q36=0),SUM(U36:W36),""))</f>
        <v/>
      </c>
      <c r="P36" s="38" t="str">
        <f>IF(OR(Q36=1,Q37=1),"",IF(B37="Sonntag",SUM(R36:W36),""))</f>
        <v/>
      </c>
      <c r="Q36" s="38" t="b">
        <f>OR(Feiertage!$B$1=A36,Feiertage!$B$2=A36,Feiertage!$B$3=A36,Feiertage!$B$4=A36,Feiertage!$B$5=A36,Feiertage!$B$6=A36,Feiertage!$B$7=A36,Feiertage!$B$8=A36,Feiertage!$B$9=A36)</f>
        <v>0</v>
      </c>
      <c r="R36" s="38" t="str">
        <f>IF(AND(D36&gt;E36,D36&lt;20),4,"")</f>
        <v/>
      </c>
      <c r="S36" s="38" t="str">
        <f t="shared" ref="S36:S42" si="38">IF(AND(D36&gt;E36,D36&gt;=20),24-D36,"")</f>
        <v/>
      </c>
      <c r="T36" s="38" t="str">
        <f t="shared" ref="T36:T42" si="39">IF(AND(D36&lt;E36,E36&gt;=20),E36-20,"")</f>
        <v/>
      </c>
      <c r="U36" s="38" t="str">
        <f t="shared" ref="U36:U42" si="40">IF(AND(D36&gt;E36,E36&gt;=6),6,"")</f>
        <v/>
      </c>
      <c r="V36" s="38" t="str">
        <f t="shared" ref="V36:V42" si="41">IF(AND(D36&gt;E36,E36&lt;6),E36,"")</f>
        <v/>
      </c>
      <c r="W36" s="38" t="str">
        <f t="shared" ref="W36:W42" si="42">IF(AND(D36&lt;E36,E36&gt;=6,D36&lt;=6),6-D36,"")</f>
        <v/>
      </c>
      <c r="X36" s="38" t="str">
        <f t="shared" ref="X36:X41" si="43">IF(AND(D36&lt;E36,E36&lt;6),6-E36,"")</f>
        <v/>
      </c>
      <c r="Y36" s="39" t="s">
        <v>47</v>
      </c>
    </row>
    <row r="37" spans="1:25" x14ac:dyDescent="0.2">
      <c r="A37" s="32">
        <v>42150</v>
      </c>
      <c r="B37" s="32" t="s">
        <v>52</v>
      </c>
      <c r="C37" s="33"/>
      <c r="D37" s="35"/>
      <c r="E37" s="35"/>
      <c r="F37" t="str">
        <f>IF(K37="X",Gesamt!$C$8,IF(J37="X",Gesamt!$C$9,IF(IF(E37&lt;D37,E37+(24-D37),E37-D37)&gt;0,IF(E37&lt;D37,E37+(24-D37),E37-D37),"")))</f>
        <v/>
      </c>
      <c r="G37" s="36" t="str">
        <f t="shared" si="33"/>
        <v/>
      </c>
      <c r="H37" s="36" t="str">
        <f t="shared" si="34"/>
        <v/>
      </c>
      <c r="I37" s="36" t="str">
        <f t="shared" si="35"/>
        <v/>
      </c>
      <c r="J37" s="36" t="str">
        <f t="shared" si="36"/>
        <v/>
      </c>
      <c r="K37" s="36" t="str">
        <f t="shared" si="37"/>
        <v/>
      </c>
      <c r="L37" s="37">
        <f>IF(OR(Q37=1,Q38=1,B37="Sonntag",B38="Sonntag"),"",SUM(R37:W37))</f>
        <v>0</v>
      </c>
      <c r="M37" s="38" t="str">
        <f>IF(B37="Sonntag","",IF(AND(Q37=1,D37&gt;E37),SUM(U37:W37),""))</f>
        <v/>
      </c>
      <c r="N37" s="38" t="str">
        <f>IF(OR(AND(Q37=1,Q38=1),AND(Q38=1,B37="Sonntag")),"",IF(Q38=1,SUM(R37:T37),""))</f>
        <v/>
      </c>
      <c r="O37" s="38" t="str">
        <f>IF(Q38=1,"",IF(AND(B37="Sonntag",D37&gt;E37,Q37=0),SUM(U37:W37),""))</f>
        <v/>
      </c>
      <c r="P37" s="38" t="str">
        <f>IF(OR(Q37=1,Q38=1),"",IF(B38="Sonntag",SUM(R37:W37),""))</f>
        <v/>
      </c>
      <c r="Q37" s="38" t="b">
        <f>OR(Feiertage!$B$1=A37,Feiertage!$B$2=A37,Feiertage!$B$3=A37,Feiertage!$B$4=A37,Feiertage!$B$5=A37,Feiertage!$B$6=A37,Feiertage!$B$7=A37,Feiertage!$B$8=A37,Feiertage!$B$9=A37)</f>
        <v>0</v>
      </c>
      <c r="R37" s="38" t="str">
        <f>IF(AND(D37&gt;E37,D37&lt;20),4,"")</f>
        <v/>
      </c>
      <c r="S37" s="38" t="str">
        <f t="shared" si="38"/>
        <v/>
      </c>
      <c r="T37" s="38" t="str">
        <f t="shared" si="39"/>
        <v/>
      </c>
      <c r="U37" s="38" t="str">
        <f t="shared" si="40"/>
        <v/>
      </c>
      <c r="V37" s="38" t="str">
        <f t="shared" si="41"/>
        <v/>
      </c>
      <c r="W37" s="38" t="str">
        <f t="shared" si="42"/>
        <v/>
      </c>
      <c r="X37" s="38" t="str">
        <f t="shared" si="43"/>
        <v/>
      </c>
      <c r="Y37" s="39" t="s">
        <v>47</v>
      </c>
    </row>
    <row r="38" spans="1:25" x14ac:dyDescent="0.2">
      <c r="A38" s="32">
        <v>42151</v>
      </c>
      <c r="B38" s="32" t="s">
        <v>53</v>
      </c>
      <c r="C38" s="33"/>
      <c r="D38" s="35"/>
      <c r="E38" s="35"/>
      <c r="F38" t="str">
        <f>IF(K38="X",Gesamt!$C$8,IF(J38="X",Gesamt!$C$9,IF(IF(E38&lt;D38,E38+(24-D38),E38-D38)&gt;0,IF(E38&lt;D38,E38+(24-D38),E38-D38),"")))</f>
        <v/>
      </c>
      <c r="G38" s="36" t="str">
        <f t="shared" si="33"/>
        <v/>
      </c>
      <c r="H38" s="36" t="str">
        <f t="shared" si="34"/>
        <v/>
      </c>
      <c r="I38" s="36" t="str">
        <f t="shared" si="35"/>
        <v/>
      </c>
      <c r="J38" s="36" t="str">
        <f t="shared" si="36"/>
        <v/>
      </c>
      <c r="K38" s="36" t="str">
        <f t="shared" si="37"/>
        <v/>
      </c>
      <c r="L38" s="37">
        <f>IF(OR(Q38=1,Q39=1,B38="Sonntag",B39="Sonntag"),"",SUM(R38:W38))</f>
        <v>0</v>
      </c>
      <c r="M38" s="38" t="str">
        <f>IF(B38="Sonntag","",IF(AND(Q38=1,D38&gt;E38),SUM(U38:W38),""))</f>
        <v/>
      </c>
      <c r="N38" s="38" t="str">
        <f>IF(OR(AND(Q38=1,Q39=1),AND(Q39=1,B38="Sonntag")),"",IF(Q39=1,SUM(R38:T38),""))</f>
        <v/>
      </c>
      <c r="O38" s="38" t="str">
        <f>IF(Q39=1,"",IF(AND(B38="Sonntag",D38&gt;E38,Q38=0),SUM(U38:W38),""))</f>
        <v/>
      </c>
      <c r="P38" s="38" t="str">
        <f>IF(OR(Q38=1,Q39=1),"",IF(B39="Sonntag",SUM(R38:W38),""))</f>
        <v/>
      </c>
      <c r="Q38" s="38" t="b">
        <f>OR(Feiertage!$B$1=A38,Feiertage!$B$2=A38,Feiertage!$B$3=A38,Feiertage!$B$4=A38,Feiertage!$B$5=A38,Feiertage!$B$6=A38,Feiertage!$B$7=A38,Feiertage!$B$8=A38,Feiertage!$B$9=A38)</f>
        <v>0</v>
      </c>
      <c r="R38" s="38" t="str">
        <f>IF(AND(D38&gt;E38,D38&lt;20),4,"")</f>
        <v/>
      </c>
      <c r="S38" s="38" t="str">
        <f t="shared" si="38"/>
        <v/>
      </c>
      <c r="T38" s="38" t="str">
        <f t="shared" si="39"/>
        <v/>
      </c>
      <c r="U38" s="38" t="str">
        <f t="shared" si="40"/>
        <v/>
      </c>
      <c r="V38" s="38" t="str">
        <f t="shared" si="41"/>
        <v/>
      </c>
      <c r="W38" s="38" t="str">
        <f t="shared" si="42"/>
        <v/>
      </c>
      <c r="X38" s="38" t="str">
        <f t="shared" si="43"/>
        <v/>
      </c>
      <c r="Y38" s="39" t="s">
        <v>47</v>
      </c>
    </row>
    <row r="39" spans="1:25" x14ac:dyDescent="0.2">
      <c r="A39" s="32">
        <v>42152</v>
      </c>
      <c r="B39" s="32" t="s">
        <v>46</v>
      </c>
      <c r="C39" s="33"/>
      <c r="D39" s="35"/>
      <c r="E39" s="35"/>
      <c r="F39" t="str">
        <f>IF(K39="X",Gesamt!$C$8,IF(J39="X",Gesamt!$C$9,IF(IF(E39&lt;D39,E39+(24-D39),E39-D39)&gt;0,IF(E39&lt;D39,E39+(24-D39),E39-D39),"")))</f>
        <v/>
      </c>
      <c r="G39" s="36" t="str">
        <f t="shared" si="33"/>
        <v/>
      </c>
      <c r="H39" s="36" t="str">
        <f t="shared" si="34"/>
        <v/>
      </c>
      <c r="I39" s="36" t="str">
        <f t="shared" si="35"/>
        <v/>
      </c>
      <c r="J39" s="36" t="str">
        <f t="shared" si="36"/>
        <v/>
      </c>
      <c r="K39" s="36" t="str">
        <f t="shared" si="37"/>
        <v/>
      </c>
      <c r="L39" s="37">
        <f>IF(OR(Q39=1,Q41=1,B39="Sonntag",B41="Sonntag"),"",SUM(R39:W39))</f>
        <v>0</v>
      </c>
      <c r="M39" s="38" t="str">
        <f>IF(B39="Sonntag","",IF(AND(Q39=1,D39&gt;E39),SUM(U39:W39),""))</f>
        <v/>
      </c>
      <c r="N39" s="38" t="str">
        <f>IF(OR(AND(Q39=1,Q41=1),AND(Q41=1,B39="Sonntag")),"",IF(Q41=1,SUM(R39:T39),""))</f>
        <v/>
      </c>
      <c r="O39" s="38" t="str">
        <f>IF(Q41=1,"",IF(AND(B39="Sonntag",D39&gt;E39,Q39=0),SUM(U39:W39),""))</f>
        <v/>
      </c>
      <c r="P39" s="38" t="str">
        <f>IF(OR(Q39=1,Q41=1),"",IF(B41="Sonntag",SUM(R39:W39),""))</f>
        <v/>
      </c>
      <c r="Q39" s="38" t="b">
        <f>OR(Feiertage!$B$1=A39,Feiertage!$B$2=A39,Feiertage!$B$3=A39,Feiertage!$B$4=A39,Feiertage!$B$5=A39,Feiertage!$B$6=A39,Feiertage!$B$7=A39,Feiertage!$B$8=A39,Feiertage!$B$9=A39)</f>
        <v>0</v>
      </c>
      <c r="R39" s="38" t="str">
        <f>IF(AND(D39&gt;E39,D39&lt;20),4,"")</f>
        <v/>
      </c>
      <c r="S39" s="38" t="str">
        <f t="shared" si="38"/>
        <v/>
      </c>
      <c r="T39" s="38" t="str">
        <f t="shared" si="39"/>
        <v/>
      </c>
      <c r="U39" s="38" t="str">
        <f t="shared" si="40"/>
        <v/>
      </c>
      <c r="V39" s="38" t="str">
        <f t="shared" si="41"/>
        <v/>
      </c>
      <c r="W39" s="38" t="str">
        <f t="shared" si="42"/>
        <v/>
      </c>
      <c r="X39" s="38" t="str">
        <f t="shared" si="43"/>
        <v/>
      </c>
      <c r="Y39" s="39" t="s">
        <v>47</v>
      </c>
    </row>
    <row r="40" spans="1:25" x14ac:dyDescent="0.2">
      <c r="A40" s="32">
        <v>42153</v>
      </c>
      <c r="B40" s="32" t="s">
        <v>48</v>
      </c>
      <c r="C40" s="33"/>
      <c r="D40" s="35"/>
      <c r="E40" s="35"/>
      <c r="F40" t="str">
        <f>IF(K40="X",Gesamt!$C$8,IF(J40="X",Gesamt!$C$9,IF(IF(E40&lt;D40,E40+(24-D40),E40-D40)&gt;0,IF(E40&lt;D40,E40+(24-D40),E40-D40),"")))</f>
        <v/>
      </c>
      <c r="G40" s="36" t="str">
        <f t="shared" si="33"/>
        <v/>
      </c>
      <c r="H40" s="36" t="str">
        <f t="shared" si="34"/>
        <v/>
      </c>
      <c r="I40" s="36" t="str">
        <f t="shared" si="35"/>
        <v/>
      </c>
      <c r="J40" s="36" t="str">
        <f t="shared" si="36"/>
        <v/>
      </c>
      <c r="K40" s="36" t="str">
        <f t="shared" si="37"/>
        <v/>
      </c>
      <c r="L40" s="37" t="str">
        <f>IF(OR(Q40=1,Q42=1,B40="Sonntag",B42="Sonntag"),"",SUM(R40:W40))</f>
        <v/>
      </c>
      <c r="M40" s="38" t="str">
        <f>IF(B40="Sonntag","",IF(AND(Q40=1,D40&gt;E40),SUM(U40:W40),""))</f>
        <v/>
      </c>
      <c r="N40" s="38" t="str">
        <f>IF(OR(AND(Q40=1,Q42=1),AND(Q42=1,B40="Sonntag")),"",IF(Q42=1,SUM(R40:T40),""))</f>
        <v/>
      </c>
      <c r="O40" s="38" t="str">
        <f>IF(Q42=1,"",IF(AND(B40="Sonntag",D40&gt;E40,Q40=0),SUM(U40:W40),""))</f>
        <v/>
      </c>
      <c r="P40" s="38">
        <f>IF(OR(Q40=1,Q42=1),"",IF(B42="Sonntag",SUM(R40:W40),""))</f>
        <v>0</v>
      </c>
      <c r="Q40" s="38" t="b">
        <f>OR(Feiertage!$B$1=A40,Feiertage!$B$2=A40,Feiertage!$B$3=A40,Feiertage!$B$4=A40,Feiertage!$B$5=A40,Feiertage!$B$6=A40,Feiertage!$B$7=A40,Feiertage!$B$8=A40,Feiertage!$B$9=A40)</f>
        <v>0</v>
      </c>
      <c r="R40" s="38" t="str">
        <f>IF(AND(D40&gt;E40,D40&lt;20),4,"")</f>
        <v/>
      </c>
      <c r="S40" s="38" t="str">
        <f t="shared" si="38"/>
        <v/>
      </c>
      <c r="T40" s="38" t="str">
        <f t="shared" si="39"/>
        <v/>
      </c>
      <c r="U40" s="38" t="str">
        <f t="shared" si="40"/>
        <v/>
      </c>
      <c r="V40" s="38" t="str">
        <f t="shared" si="41"/>
        <v/>
      </c>
      <c r="W40" s="38" t="str">
        <f t="shared" si="42"/>
        <v/>
      </c>
      <c r="X40" s="38" t="str">
        <f t="shared" si="43"/>
        <v/>
      </c>
      <c r="Y40" s="39" t="s">
        <v>47</v>
      </c>
    </row>
    <row r="41" spans="1:25" x14ac:dyDescent="0.2">
      <c r="A41" s="32">
        <v>42154</v>
      </c>
      <c r="B41" s="32" t="s">
        <v>49</v>
      </c>
      <c r="C41" s="33"/>
      <c r="D41" s="35"/>
      <c r="E41" s="35"/>
      <c r="F41" t="str">
        <f>IF(K41="X",Gesamt!$C$8,IF(J41="X",Gesamt!$C$9,IF(IF(E41&lt;D41,E41+(24-D41),E41-D41)&gt;0,IF(E41&lt;D41,E41+(24-D41),E41-D41),"")))</f>
        <v/>
      </c>
      <c r="G41" s="36" t="str">
        <f t="shared" si="33"/>
        <v/>
      </c>
      <c r="H41" s="36" t="str">
        <f t="shared" si="34"/>
        <v/>
      </c>
      <c r="I41" s="36" t="str">
        <f t="shared" si="35"/>
        <v/>
      </c>
      <c r="J41" s="36" t="str">
        <f t="shared" si="36"/>
        <v/>
      </c>
      <c r="K41" s="36" t="str">
        <f t="shared" si="37"/>
        <v/>
      </c>
      <c r="L41" s="41" t="str">
        <f>IF(OR(Q41=1,Q42=1,B41="Sonntag",B42="Sonntag"),"",SUM(R41:X41))</f>
        <v/>
      </c>
      <c r="M41" s="42" t="str">
        <f>IF(B41="Sonntag","",IF(AND(Q41=1,D41&gt;E41),SUM(U41:X41),""))</f>
        <v/>
      </c>
      <c r="N41" s="42" t="str">
        <f>IF(AND(Q41=1,Q42=1),"",IF(Q42=1,SUM(R41:T41),""))</f>
        <v/>
      </c>
      <c r="O41" s="42" t="str">
        <f>IF(Q42=1,"",IF(AND(B41="Sonntag",D41&gt;E41,Q41=0),SUM(U41:X41),""))</f>
        <v/>
      </c>
      <c r="P41" s="42">
        <f>IF(OR(Q41=1,Q42=1),"",IF(B42="Sonntag",SUM(R41:T41),""))</f>
        <v>0</v>
      </c>
      <c r="Q41" s="42" t="b">
        <f>OR(Feiertage!$B$1=A41,Feiertage!$B$2=A41,Feiertage!$B$3=A41,Feiertage!$B$4=A41,Feiertage!$B$5=A41,Feiertage!$B$6=A41,Feiertage!$B$7=A41,Feiertage!$B$8=A41,Feiertage!$B$9=A41)</f>
        <v>0</v>
      </c>
      <c r="R41" s="42" t="str">
        <f>IF(AND(D41&gt;E41,D41&lt;20),4,IF(AND(D41&lt;E41,D41&lt;=6),6-D41,""))</f>
        <v/>
      </c>
      <c r="S41" s="42" t="str">
        <f t="shared" si="38"/>
        <v/>
      </c>
      <c r="T41" s="42" t="str">
        <f t="shared" si="39"/>
        <v/>
      </c>
      <c r="U41" s="42" t="str">
        <f t="shared" si="40"/>
        <v/>
      </c>
      <c r="V41" s="42" t="str">
        <f t="shared" si="41"/>
        <v/>
      </c>
      <c r="W41" s="42" t="str">
        <f t="shared" si="42"/>
        <v/>
      </c>
      <c r="X41" s="42" t="str">
        <f t="shared" si="43"/>
        <v/>
      </c>
      <c r="Y41" s="43" t="s">
        <v>49</v>
      </c>
    </row>
    <row r="42" spans="1:25" x14ac:dyDescent="0.2">
      <c r="A42" s="32">
        <v>42155</v>
      </c>
      <c r="B42" s="32" t="s">
        <v>44</v>
      </c>
      <c r="C42" s="33"/>
      <c r="D42" s="35"/>
      <c r="E42" s="35"/>
      <c r="F42" t="str">
        <f>IF(K42="X",Gesamt!$C$8,IF(J42="X",Gesamt!$C$9,IF(IF(E42&lt;D42,E42+(24-D42),E42-D42)&gt;0,IF(E42&lt;D42,E42+(24-D42),E42-D42),"")))</f>
        <v/>
      </c>
      <c r="G42" s="36" t="str">
        <f t="shared" si="33"/>
        <v/>
      </c>
      <c r="H42" s="36" t="str">
        <f t="shared" si="34"/>
        <v/>
      </c>
      <c r="I42" s="36" t="str">
        <f t="shared" si="35"/>
        <v/>
      </c>
      <c r="J42" s="36" t="str">
        <f t="shared" si="36"/>
        <v/>
      </c>
      <c r="K42" s="36" t="str">
        <f t="shared" si="37"/>
        <v/>
      </c>
      <c r="L42" s="44" t="str">
        <f>IF(OR(Q42=1,Q43=1,B42="Sonntag",B43="Sonntag"),"",SUM(R42:X42))</f>
        <v/>
      </c>
      <c r="M42" s="45" t="str">
        <f>IF(B43="Sonntag","",IF(AND(Q42=1,D42&gt;E42),SUM(U42:X42),""))</f>
        <v/>
      </c>
      <c r="N42" s="45" t="str">
        <f>IF(AND(Q42=1,Q46=1),"",IF(Q43=1,SUM(R42:T42),""))</f>
        <v/>
      </c>
      <c r="O42" s="45" t="str">
        <f>IF(Q46=1,"",IF(AND(B42="Sonntag",D42&gt;E42,Q42=0),SUM(U42:X42),""))</f>
        <v/>
      </c>
      <c r="P42" s="45" t="str">
        <f>IF(OR(Q42=1,Q46=1),"",IF(B43="Sonntag",SUM(R42:T42),""))</f>
        <v/>
      </c>
      <c r="Q42" s="45" t="b">
        <f>OR(Feiertage!$B$1=A42,Feiertage!$B$2=A42,Feiertage!$B$3=A42,Feiertage!$B$4=A42,Feiertage!$B$5=A42,Feiertage!$B$6=A42,Feiertage!$B$7=A42,Feiertage!$B$8=A42,Feiertage!$B$9=A42)</f>
        <v>0</v>
      </c>
      <c r="R42" s="45" t="str">
        <f>IF(AND(D42&gt;E42,D42&lt;20),4,"")</f>
        <v/>
      </c>
      <c r="S42" s="45" t="str">
        <f t="shared" si="38"/>
        <v/>
      </c>
      <c r="T42" s="45" t="str">
        <f t="shared" si="39"/>
        <v/>
      </c>
      <c r="U42" s="45" t="str">
        <f t="shared" si="40"/>
        <v/>
      </c>
      <c r="V42" s="45" t="str">
        <f t="shared" si="41"/>
        <v/>
      </c>
      <c r="W42" s="45" t="str">
        <f t="shared" si="42"/>
        <v/>
      </c>
      <c r="X42" s="45" t="str">
        <f>IF(AND(D42&lt;E42,E42&lt;6),E42-D42,"")</f>
        <v/>
      </c>
      <c r="Y42" s="46" t="s">
        <v>44</v>
      </c>
    </row>
    <row r="43" spans="1:25" s="54" customFormat="1" x14ac:dyDescent="0.2">
      <c r="A43" s="56">
        <v>40695</v>
      </c>
      <c r="B43" s="84"/>
      <c r="C43" s="68"/>
      <c r="D43" s="106" t="s">
        <v>50</v>
      </c>
      <c r="E43" s="106"/>
      <c r="F43" s="48">
        <f>SUM(F36:F42)</f>
        <v>0</v>
      </c>
      <c r="G43" s="48">
        <f>SUM(G36:G42)</f>
        <v>0</v>
      </c>
      <c r="H43" s="48">
        <f>SUM(H36:H42)</f>
        <v>0</v>
      </c>
      <c r="I43" s="48">
        <f>SUM(I36:I42)</f>
        <v>0</v>
      </c>
      <c r="J43" s="49">
        <f>COUNTIF(J36:J42,"X")</f>
        <v>0</v>
      </c>
      <c r="K43" s="50">
        <f>COUNTIF(K36:K42,"X")</f>
        <v>0</v>
      </c>
      <c r="L43" s="64"/>
      <c r="M43" s="64"/>
      <c r="N43" s="31"/>
      <c r="O43" s="64"/>
      <c r="P43" s="64"/>
    </row>
    <row r="44" spans="1:25" s="54" customFormat="1" hidden="1" x14ac:dyDescent="0.2">
      <c r="A44" s="32">
        <v>42156</v>
      </c>
      <c r="B44" s="32" t="s">
        <v>51</v>
      </c>
      <c r="C44" s="85"/>
      <c r="D44" s="35"/>
      <c r="E44" s="35"/>
      <c r="F44" t="str">
        <f>IF(K44="X",Gesamt!$C$8,IF(J44="X",Gesamt!$C$9,IF(IF(E44&lt;D44,E44+(24-D44),E44-D44)&gt;0,IF(E44&lt;D44,E44+(24-D44),E44-D44),"")))</f>
        <v/>
      </c>
      <c r="G44" s="66" t="str">
        <f>IF(SUM(L44:P44)=0,"",SUM(L44:P44))</f>
        <v/>
      </c>
      <c r="H44" s="66" t="str">
        <f>IF(D44="","",IF(Q44=0,IF(B44="Sonntag",IF(D44&gt;E44,24-D44,E44-D44),IF(AND(B44="Samstag",Q45=0),IF(D44&gt;E44,E44,""),"")),IF(AND(B44="Samstag",Q45=0),IF(D44&gt;E44,E44,""),"")))</f>
        <v/>
      </c>
      <c r="I44" s="66" t="str">
        <f>IF(D44="","",IF(AND(Q44=1,Q45=1),IF(D44&gt;E44,24-D44+E44,E44-D44),IF(Q44=1,IF(D44&gt;E44,24-D44,E44-D44),IF(AND(Q45=1,D44&gt;E44),E44,""))))</f>
        <v/>
      </c>
      <c r="J44" s="66" t="str">
        <f>IF(C44="Urlaub","X","")</f>
        <v/>
      </c>
      <c r="K44" s="66" t="str">
        <f>IF(C44="Krank","X","")</f>
        <v/>
      </c>
      <c r="L44" s="37">
        <f>IF(OR(Q44=1,Q45=1,B44="Sonntag",B45="Sonntag"),"",SUM(R44:W44))</f>
        <v>0</v>
      </c>
      <c r="M44" s="38" t="str">
        <f>IF(B44="Sonntag","",IF(AND(Q44=1,D44&gt;E44),SUM(U44:W44),""))</f>
        <v/>
      </c>
      <c r="N44" s="38" t="str">
        <f>IF(OR(AND(Q44=1,Q45=1),AND(Q45=1,B44="Sonntag")),"",IF(Q45=1,SUM(R44:T44),""))</f>
        <v/>
      </c>
      <c r="O44" s="38" t="str">
        <f>IF(Q45=1,"",IF(AND(B44="Sonntag",D44&gt;E44,Q44=0),SUM(U44:W44),""))</f>
        <v/>
      </c>
      <c r="P44" s="38" t="str">
        <f>IF(OR(Q44=1,Q45=1),"",IF(B45="Sonntag",SUM(R44:W44),""))</f>
        <v/>
      </c>
      <c r="Q44" s="38" t="b">
        <f>OR(Feiertage!$B$1=A44,Feiertage!$B$2=A44,Feiertage!$B$3=A44,Feiertage!$B$4=A44,Feiertage!$B$5=A44,Feiertage!$B$6=A44,Feiertage!$B$7=A44,Feiertage!$B$8=A44,Feiertage!$B$9=A44)</f>
        <v>0</v>
      </c>
      <c r="R44" s="38" t="str">
        <f>IF(AND(D44&gt;E44,D44&lt;20),4,"")</f>
        <v/>
      </c>
      <c r="S44" s="38" t="str">
        <f>IF(AND(D44&gt;E44,D44&gt;=20),24-D44,"")</f>
        <v/>
      </c>
      <c r="T44" s="38" t="str">
        <f>IF(AND(D44&lt;E44,E44&gt;=20),E44-20,"")</f>
        <v/>
      </c>
      <c r="U44" s="38" t="str">
        <f>IF(AND(D44&gt;E44,E44&gt;=6),6,"")</f>
        <v/>
      </c>
      <c r="V44" s="38" t="str">
        <f>IF(AND(D44&gt;E44,E44&lt;6),E44,"")</f>
        <v/>
      </c>
      <c r="W44" s="38" t="str">
        <f>IF(AND(D44&lt;E44,E44&gt;=6,D44&lt;=6),6-D44,"")</f>
        <v/>
      </c>
      <c r="X44" s="38" t="str">
        <f>IF(AND(D44&lt;E44,E44&lt;6),6-E44,"")</f>
        <v/>
      </c>
      <c r="Y44" s="39" t="s">
        <v>47</v>
      </c>
    </row>
    <row r="45" spans="1:25" s="54" customFormat="1" hidden="1" x14ac:dyDescent="0.2">
      <c r="A45" s="56"/>
      <c r="B45" s="32"/>
      <c r="C45" s="59"/>
      <c r="D45" s="102" t="s">
        <v>50</v>
      </c>
      <c r="E45" s="102"/>
      <c r="F45" s="48">
        <f>SUM(F44:F44)</f>
        <v>0</v>
      </c>
      <c r="G45" s="48">
        <f>SUM(G44:G44)</f>
        <v>0</v>
      </c>
      <c r="H45" s="48">
        <f>SUM(H44:H44)</f>
        <v>0</v>
      </c>
      <c r="I45" s="48">
        <f>SUM(I44:I44)</f>
        <v>0</v>
      </c>
      <c r="J45" s="49">
        <f>COUNTIF(J44:J44,"X")</f>
        <v>0</v>
      </c>
      <c r="K45" s="50">
        <f>COUNTIF(K44:K44,"X")</f>
        <v>0</v>
      </c>
      <c r="L45" s="64"/>
      <c r="M45" s="64"/>
      <c r="N45" s="31"/>
      <c r="O45" s="64"/>
      <c r="P45" s="64"/>
    </row>
    <row r="46" spans="1:25" s="54" customFormat="1" x14ac:dyDescent="0.2">
      <c r="A46" s="77"/>
      <c r="B46" s="78"/>
      <c r="C46" s="78"/>
      <c r="D46" s="103" t="s">
        <v>50</v>
      </c>
      <c r="E46" s="103"/>
      <c r="F46" s="61">
        <f t="shared" ref="F46:K46" si="44">F11+F19+F27+F35+F43</f>
        <v>0</v>
      </c>
      <c r="G46" s="61">
        <f t="shared" si="44"/>
        <v>0</v>
      </c>
      <c r="H46" s="61">
        <f t="shared" si="44"/>
        <v>0</v>
      </c>
      <c r="I46" s="61">
        <f t="shared" si="44"/>
        <v>0</v>
      </c>
      <c r="J46" s="62">
        <f t="shared" si="44"/>
        <v>0</v>
      </c>
      <c r="K46" s="63">
        <f t="shared" si="44"/>
        <v>0</v>
      </c>
      <c r="L46" s="64"/>
      <c r="M46" s="64"/>
      <c r="N46" s="31"/>
      <c r="O46" s="64"/>
      <c r="P46" s="64"/>
    </row>
    <row r="47" spans="1:25" x14ac:dyDescent="0.2">
      <c r="D47" s="69"/>
      <c r="I47" s="69"/>
    </row>
  </sheetData>
  <mergeCells count="11">
    <mergeCell ref="D19:E19"/>
    <mergeCell ref="A1:K1"/>
    <mergeCell ref="B3:D3"/>
    <mergeCell ref="G3:J3"/>
    <mergeCell ref="B5:D5"/>
    <mergeCell ref="D11:E11"/>
    <mergeCell ref="D27:E27"/>
    <mergeCell ref="D35:E35"/>
    <mergeCell ref="D43:E43"/>
    <mergeCell ref="D45:E45"/>
    <mergeCell ref="D46:E46"/>
  </mergeCells>
  <conditionalFormatting sqref="B44">
    <cfRule type="expression" priority="9" stopIfTrue="1">
      <formula>Q44=1</formula>
    </cfRule>
  </conditionalFormatting>
  <conditionalFormatting sqref="B45">
    <cfRule type="expression" priority="10" stopIfTrue="1">
      <formula>Q45=1</formula>
    </cfRule>
  </conditionalFormatting>
  <conditionalFormatting sqref="B8:B43">
    <cfRule type="expression" priority="8" stopIfTrue="1">
      <formula>Q8=1</formula>
    </cfRule>
  </conditionalFormatting>
  <conditionalFormatting sqref="A44">
    <cfRule type="expression" priority="7" stopIfTrue="1">
      <formula>Q44=1</formula>
    </cfRule>
  </conditionalFormatting>
  <conditionalFormatting sqref="A8:A42">
    <cfRule type="expression" priority="6" stopIfTrue="1">
      <formula>Q8=1</formula>
    </cfRule>
  </conditionalFormatting>
  <pageMargins left="0.70826771653543308" right="0.11811023622047245" top="1.1811023622047245" bottom="1.1811023622047245" header="0.78740157480314954" footer="0.78740157480314954"/>
  <pageSetup paperSize="0" scale="85" fitToWidth="0" fitToHeight="0" orientation="portrait" horizontalDpi="0" verticalDpi="0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4"/>
  <sheetViews>
    <sheetView workbookViewId="0">
      <selection sqref="A1:K1"/>
    </sheetView>
  </sheetViews>
  <sheetFormatPr baseColWidth="10" defaultColWidth="8.83203125" defaultRowHeight="15" x14ac:dyDescent="0.2"/>
  <cols>
    <col min="1" max="1" width="10.1640625" style="1" customWidth="1"/>
    <col min="2" max="2" width="12.5" style="1" customWidth="1"/>
    <col min="3" max="3" width="9.6640625" style="1" customWidth="1"/>
    <col min="4" max="5" width="6.6640625" style="1" customWidth="1"/>
    <col min="6" max="6" width="9" style="1" customWidth="1"/>
    <col min="7" max="9" width="8" style="1" customWidth="1"/>
    <col min="10" max="10" width="6.6640625" style="1" customWidth="1"/>
    <col min="11" max="11" width="5.6640625" style="1" customWidth="1"/>
    <col min="12" max="25" width="10.6640625" style="1" hidden="1" customWidth="1"/>
    <col min="26" max="1024" width="10.6640625" style="1" customWidth="1"/>
  </cols>
  <sheetData>
    <row r="1" spans="1:25" ht="31.25" customHeight="1" x14ac:dyDescent="0.3">
      <c r="A1" s="104">
        <f>A8</f>
        <v>42156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25" ht="6.5" customHeigh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25" x14ac:dyDescent="0.2">
      <c r="A3" s="1" t="s">
        <v>2</v>
      </c>
      <c r="B3" s="105">
        <f>Gesamt!$B$5</f>
        <v>0</v>
      </c>
      <c r="C3" s="105"/>
      <c r="D3" s="105"/>
      <c r="F3" s="1" t="s">
        <v>3</v>
      </c>
      <c r="G3" s="105">
        <f>Gesamt!$G$5</f>
        <v>0</v>
      </c>
      <c r="H3" s="105"/>
      <c r="I3" s="105"/>
      <c r="J3" s="105"/>
    </row>
    <row r="4" spans="1:25" x14ac:dyDescent="0.2">
      <c r="B4" s="27"/>
      <c r="C4" s="27"/>
      <c r="D4" s="27"/>
    </row>
    <row r="5" spans="1:25" x14ac:dyDescent="0.2">
      <c r="A5" s="1" t="s">
        <v>1</v>
      </c>
      <c r="B5" s="105">
        <f>Gesamt!$B$3</f>
        <v>0</v>
      </c>
      <c r="C5" s="105"/>
      <c r="D5" s="105"/>
    </row>
    <row r="6" spans="1:25" x14ac:dyDescent="0.2">
      <c r="D6" s="28"/>
    </row>
    <row r="7" spans="1:25" ht="17" x14ac:dyDescent="0.2">
      <c r="A7" s="29" t="s">
        <v>37</v>
      </c>
      <c r="B7" s="29" t="s">
        <v>38</v>
      </c>
      <c r="C7" s="29" t="s">
        <v>39</v>
      </c>
      <c r="D7" s="30" t="s">
        <v>40</v>
      </c>
      <c r="E7" s="30" t="s">
        <v>41</v>
      </c>
      <c r="F7" s="30" t="s">
        <v>42</v>
      </c>
      <c r="G7" s="30" t="s">
        <v>54</v>
      </c>
      <c r="H7" s="30" t="s">
        <v>44</v>
      </c>
      <c r="I7" s="30" t="s">
        <v>45</v>
      </c>
      <c r="J7" s="30" t="s">
        <v>10</v>
      </c>
      <c r="K7" s="30" t="s">
        <v>11</v>
      </c>
      <c r="L7" s="31"/>
      <c r="M7" s="31"/>
      <c r="N7" s="31"/>
      <c r="O7" s="31"/>
      <c r="P7" s="31"/>
    </row>
    <row r="8" spans="1:25" x14ac:dyDescent="0.2">
      <c r="A8" s="32">
        <v>42156</v>
      </c>
      <c r="B8" s="32" t="s">
        <v>51</v>
      </c>
      <c r="C8" s="33"/>
      <c r="D8" s="34"/>
      <c r="E8" s="35"/>
      <c r="F8" t="str">
        <f>IF(K8="X",Gesamt!$C$8,IF(J8="X",Gesamt!$C$9,IF(IF(E8&lt;D8,E8+(24-D8),E8-D8)&gt;0,IF(E8&lt;D8,E8+(24-D8),E8-D8),"")))</f>
        <v/>
      </c>
      <c r="G8" s="66" t="str">
        <f t="shared" ref="G8:G14" si="0">IF(SUM(L8:P8)=0,"",SUM(L8:P8))</f>
        <v/>
      </c>
      <c r="H8" s="66" t="str">
        <f t="shared" ref="H8:H14" si="1">IF(D8="","",IF(Q8=0,IF(B8="Sonntag",IF(D8&gt;E8,24-D8,E8-D8),IF(AND(B8="Samstag",Q9=0),IF(D8&gt;E8,E8,""),"")),IF(AND(B8="Samstag",Q9=0),IF(D8&gt;E8,E8,""),"")))</f>
        <v/>
      </c>
      <c r="I8" s="66" t="str">
        <f t="shared" ref="I8:I14" si="2">IF(D8="","",IF(AND(Q8=1,Q9=1),IF(D8&gt;E8,24-D8+E8,E8-D8),IF(Q8=1,IF(D8&gt;E8,24-D8,E8-D8),IF(AND(Q9=1,D8&gt;E8),E8,""))))</f>
        <v/>
      </c>
      <c r="J8" s="66" t="str">
        <f t="shared" ref="J8:J14" si="3">IF(C8="Urlaub","X","")</f>
        <v/>
      </c>
      <c r="K8" s="66" t="str">
        <f t="shared" ref="K8:K14" si="4">IF(C8="Krank","X","")</f>
        <v/>
      </c>
      <c r="L8" s="37">
        <f>IF(OR(Q8=1,Q9=1,B8="Sonntag",B9="Sonntag"),"",SUM(R8:W8))</f>
        <v>0</v>
      </c>
      <c r="M8" s="38" t="str">
        <f>IF(B8="Sonntag","",IF(AND(Q8=1,D8&gt;E8),SUM(U8:W8),""))</f>
        <v/>
      </c>
      <c r="N8" s="38" t="str">
        <f>IF(OR(AND(Q8=1,Q9=1),AND(Q9=1,B8="Sonntag")),"",IF(Q9=1,SUM(R8:T8),""))</f>
        <v/>
      </c>
      <c r="O8" s="38" t="str">
        <f>IF(Q9=1,"",IF(AND(B8="Sonntag",D8&gt;E8,Q8=0),SUM(U8:W8),""))</f>
        <v/>
      </c>
      <c r="P8" s="38" t="str">
        <f>IF(OR(Q8=1,Q9=1),"",IF(B9="Sonntag",SUM(R8:W8),""))</f>
        <v/>
      </c>
      <c r="Q8" s="38" t="b">
        <f>OR(Feiertage!$B$1=A8,Feiertage!$B$2=A8,Feiertage!$B$3=A8,Feiertage!$B$4=A8,Feiertage!$B$5=A8,Feiertage!$B$6=A8,Feiertage!$B$7=A8,Feiertage!$B$8=A8,Feiertage!$B$9=A8)</f>
        <v>0</v>
      </c>
      <c r="R8" s="38" t="str">
        <f>IF(AND(D8&gt;E8,D8&lt;20),4,"")</f>
        <v/>
      </c>
      <c r="S8" s="38" t="str">
        <f t="shared" ref="S8:S14" si="5">IF(AND(D8&gt;E8,D8&gt;=20),24-D8,"")</f>
        <v/>
      </c>
      <c r="T8" s="38" t="str">
        <f t="shared" ref="T8:T14" si="6">IF(AND(D8&lt;E8,E8&gt;=20),E8-20,"")</f>
        <v/>
      </c>
      <c r="U8" s="38" t="str">
        <f t="shared" ref="U8:U14" si="7">IF(AND(D8&gt;E8,E8&gt;=6),6,"")</f>
        <v/>
      </c>
      <c r="V8" s="38" t="str">
        <f t="shared" ref="V8:V14" si="8">IF(AND(D8&gt;E8,E8&lt;6),E8,"")</f>
        <v/>
      </c>
      <c r="W8" s="38" t="str">
        <f t="shared" ref="W8:W14" si="9">IF(AND(D8&lt;E8,E8&gt;=6,D8&lt;=6),6-D8,"")</f>
        <v/>
      </c>
      <c r="X8" s="38" t="str">
        <f t="shared" ref="X8:X13" si="10">IF(AND(D8&lt;E8,E8&lt;6),6-E8,"")</f>
        <v/>
      </c>
      <c r="Y8" s="39" t="s">
        <v>47</v>
      </c>
    </row>
    <row r="9" spans="1:25" x14ac:dyDescent="0.2">
      <c r="A9" s="32">
        <v>42157</v>
      </c>
      <c r="B9" s="32" t="s">
        <v>52</v>
      </c>
      <c r="C9" s="33"/>
      <c r="D9" s="34"/>
      <c r="E9" s="35"/>
      <c r="F9" t="str">
        <f>IF(K9="X",Gesamt!$C$8,IF(J9="X",Gesamt!$C$9,IF(IF(E9&lt;D9,E9+(24-D9),E9-D9)&gt;0,IF(E9&lt;D9,E9+(24-D9),E9-D9),"")))</f>
        <v/>
      </c>
      <c r="G9" s="66" t="str">
        <f t="shared" si="0"/>
        <v/>
      </c>
      <c r="H9" s="66" t="str">
        <f t="shared" si="1"/>
        <v/>
      </c>
      <c r="I9" s="66" t="str">
        <f t="shared" si="2"/>
        <v/>
      </c>
      <c r="J9" s="66" t="str">
        <f t="shared" si="3"/>
        <v/>
      </c>
      <c r="K9" s="66" t="str">
        <f t="shared" si="4"/>
        <v/>
      </c>
      <c r="L9" s="37">
        <f>IF(OR(Q9=1,Q10=1,B9="Sonntag",B10="Sonntag"),"",SUM(R9:W9))</f>
        <v>0</v>
      </c>
      <c r="M9" s="38" t="str">
        <f>IF(B9="Sonntag","",IF(AND(Q9=1,D9&gt;E9),SUM(U9:W9),""))</f>
        <v/>
      </c>
      <c r="N9" s="38" t="str">
        <f>IF(OR(AND(Q9=1,Q10=1),AND(Q10=1,B9="Sonntag")),"",IF(Q10=1,SUM(R9:T9),""))</f>
        <v/>
      </c>
      <c r="O9" s="38" t="str">
        <f>IF(Q10=1,"",IF(AND(B9="Sonntag",D9&gt;E9,Q9=0),SUM(U9:W9),""))</f>
        <v/>
      </c>
      <c r="P9" s="38" t="str">
        <f>IF(OR(Q9=1,Q10=1),"",IF(B10="Sonntag",SUM(R9:W9),""))</f>
        <v/>
      </c>
      <c r="Q9" s="38" t="b">
        <f>OR(Feiertage!$B$1=A9,Feiertage!$B$2=A9,Feiertage!$B$3=A9,Feiertage!$B$4=A9,Feiertage!$B$5=A9,Feiertage!$B$6=A9,Feiertage!$B$7=A9,Feiertage!$B$8=A9,Feiertage!$B$9=A9)</f>
        <v>0</v>
      </c>
      <c r="R9" s="38" t="str">
        <f>IF(AND(D9&gt;E9,D9&lt;20),4,"")</f>
        <v/>
      </c>
      <c r="S9" s="38" t="str">
        <f t="shared" si="5"/>
        <v/>
      </c>
      <c r="T9" s="38" t="str">
        <f t="shared" si="6"/>
        <v/>
      </c>
      <c r="U9" s="38" t="str">
        <f t="shared" si="7"/>
        <v/>
      </c>
      <c r="V9" s="38" t="str">
        <f t="shared" si="8"/>
        <v/>
      </c>
      <c r="W9" s="38" t="str">
        <f t="shared" si="9"/>
        <v/>
      </c>
      <c r="X9" s="38" t="str">
        <f t="shared" si="10"/>
        <v/>
      </c>
      <c r="Y9" s="39" t="s">
        <v>47</v>
      </c>
    </row>
    <row r="10" spans="1:25" x14ac:dyDescent="0.2">
      <c r="A10" s="32">
        <v>42158</v>
      </c>
      <c r="B10" s="32" t="s">
        <v>53</v>
      </c>
      <c r="C10" s="33"/>
      <c r="D10" s="34"/>
      <c r="E10" s="35"/>
      <c r="F10" t="str">
        <f>IF(K10="X",Gesamt!$C$8,IF(J10="X",Gesamt!$C$9,IF(IF(E10&lt;D10,E10+(24-D10),E10-D10)&gt;0,IF(E10&lt;D10,E10+(24-D10),E10-D10),"")))</f>
        <v/>
      </c>
      <c r="G10" s="66" t="str">
        <f t="shared" si="0"/>
        <v/>
      </c>
      <c r="H10" s="66" t="str">
        <f t="shared" si="1"/>
        <v/>
      </c>
      <c r="I10" s="66" t="str">
        <f t="shared" si="2"/>
        <v/>
      </c>
      <c r="J10" s="66" t="str">
        <f t="shared" si="3"/>
        <v/>
      </c>
      <c r="K10" s="66" t="str">
        <f t="shared" si="4"/>
        <v/>
      </c>
      <c r="L10" s="37">
        <f>IF(OR(Q10=1,Q11=1,B10="Sonntag",B11="Sonntag"),"",SUM(R10:W10))</f>
        <v>0</v>
      </c>
      <c r="M10" s="38" t="str">
        <f>IF(B10="Sonntag","",IF(AND(Q10=1,D10&gt;E10),SUM(U10:W10),""))</f>
        <v/>
      </c>
      <c r="N10" s="38" t="str">
        <f>IF(OR(AND(Q10=1,Q11=1),AND(Q11=1,B10="Sonntag")),"",IF(Q11=1,SUM(R10:T10),""))</f>
        <v/>
      </c>
      <c r="O10" s="38" t="str">
        <f>IF(Q11=1,"",IF(AND(B10="Sonntag",D10&gt;E10,Q10=0),SUM(U10:W10),""))</f>
        <v/>
      </c>
      <c r="P10" s="38" t="str">
        <f>IF(OR(Q10=1,Q11=1),"",IF(B11="Sonntag",SUM(R10:W10),""))</f>
        <v/>
      </c>
      <c r="Q10" s="38" t="b">
        <f>OR(Feiertage!$B$1=A10,Feiertage!$B$2=A10,Feiertage!$B$3=A10,Feiertage!$B$4=A10,Feiertage!$B$5=A10,Feiertage!$B$6=A10,Feiertage!$B$7=A10,Feiertage!$B$8=A10,Feiertage!$B$9=A10)</f>
        <v>0</v>
      </c>
      <c r="R10" s="38" t="str">
        <f>IF(AND(D10&gt;E10,D10&lt;20),4,"")</f>
        <v/>
      </c>
      <c r="S10" s="38" t="str">
        <f t="shared" si="5"/>
        <v/>
      </c>
      <c r="T10" s="38" t="str">
        <f t="shared" si="6"/>
        <v/>
      </c>
      <c r="U10" s="38" t="str">
        <f t="shared" si="7"/>
        <v/>
      </c>
      <c r="V10" s="38" t="str">
        <f t="shared" si="8"/>
        <v/>
      </c>
      <c r="W10" s="38" t="str">
        <f t="shared" si="9"/>
        <v/>
      </c>
      <c r="X10" s="38" t="str">
        <f t="shared" si="10"/>
        <v/>
      </c>
      <c r="Y10" s="39" t="s">
        <v>47</v>
      </c>
    </row>
    <row r="11" spans="1:25" x14ac:dyDescent="0.2">
      <c r="A11" s="32">
        <v>42159</v>
      </c>
      <c r="B11" s="32" t="s">
        <v>46</v>
      </c>
      <c r="C11" s="33"/>
      <c r="D11" s="34"/>
      <c r="E11" s="35"/>
      <c r="F11" t="str">
        <f>IF(K11="X",Gesamt!$C$8,IF(J11="X",Gesamt!$C$9,IF(IF(E11&lt;D11,E11+(24-D11),E11-D11)&gt;0,IF(E11&lt;D11,E11+(24-D11),E11-D11),"")))</f>
        <v/>
      </c>
      <c r="G11" s="66" t="str">
        <f t="shared" si="0"/>
        <v/>
      </c>
      <c r="H11" s="66" t="str">
        <f t="shared" si="1"/>
        <v/>
      </c>
      <c r="I11" s="66" t="str">
        <f t="shared" si="2"/>
        <v/>
      </c>
      <c r="J11" s="66" t="str">
        <f t="shared" si="3"/>
        <v/>
      </c>
      <c r="K11" s="66" t="str">
        <f t="shared" si="4"/>
        <v/>
      </c>
      <c r="L11" s="37">
        <f>IF(OR(Q11=1,Q12=1,B11="Sonntag",B12="Sonntag"),"",SUM(R11:W11))</f>
        <v>0</v>
      </c>
      <c r="M11" s="38" t="str">
        <f>IF(B11="Sonntag","",IF(AND(Q11=1,D11&gt;E11),SUM(U11:W11),""))</f>
        <v/>
      </c>
      <c r="N11" s="38" t="str">
        <f>IF(OR(AND(Q11=1,Q12=1),AND(Q12=1,B11="Sonntag")),"",IF(Q12=1,SUM(R11:T11),""))</f>
        <v/>
      </c>
      <c r="O11" s="38" t="str">
        <f>IF(Q12=1,"",IF(AND(B11="Sonntag",D11&gt;E11,Q11=0),SUM(U11:W11),""))</f>
        <v/>
      </c>
      <c r="P11" s="38" t="str">
        <f>IF(OR(Q11=1,Q12=1),"",IF(B12="Sonntag",SUM(R11:W11),""))</f>
        <v/>
      </c>
      <c r="Q11" s="38" t="b">
        <f>OR(Feiertage!$B$1=A11,Feiertage!$B$2=A11,Feiertage!$B$3=A11,Feiertage!$B$4=A11,Feiertage!$B$5=A11,Feiertage!$B$6=A11,Feiertage!$B$7=A11,Feiertage!$B$8=A11,Feiertage!$B$9=A11)</f>
        <v>0</v>
      </c>
      <c r="R11" s="38" t="str">
        <f>IF(AND(D11&gt;E11,D11&lt;20),4,"")</f>
        <v/>
      </c>
      <c r="S11" s="38" t="str">
        <f t="shared" si="5"/>
        <v/>
      </c>
      <c r="T11" s="38" t="str">
        <f t="shared" si="6"/>
        <v/>
      </c>
      <c r="U11" s="38" t="str">
        <f t="shared" si="7"/>
        <v/>
      </c>
      <c r="V11" s="38" t="str">
        <f t="shared" si="8"/>
        <v/>
      </c>
      <c r="W11" s="38" t="str">
        <f t="shared" si="9"/>
        <v/>
      </c>
      <c r="X11" s="38" t="str">
        <f t="shared" si="10"/>
        <v/>
      </c>
      <c r="Y11" s="39" t="s">
        <v>47</v>
      </c>
    </row>
    <row r="12" spans="1:25" x14ac:dyDescent="0.2">
      <c r="A12" s="32">
        <v>42160</v>
      </c>
      <c r="B12" s="32" t="s">
        <v>48</v>
      </c>
      <c r="C12" s="33"/>
      <c r="D12" s="34"/>
      <c r="E12" s="35"/>
      <c r="F12" t="str">
        <f>IF(K12="X",Gesamt!$C$8,IF(J12="X",Gesamt!$C$9,IF(IF(E12&lt;D12,E12+(24-D12),E12-D12)&gt;0,IF(E12&lt;D12,E12+(24-D12),E12-D12),"")))</f>
        <v/>
      </c>
      <c r="G12" s="66" t="str">
        <f t="shared" si="0"/>
        <v/>
      </c>
      <c r="H12" s="66" t="str">
        <f t="shared" si="1"/>
        <v/>
      </c>
      <c r="I12" s="66" t="str">
        <f t="shared" si="2"/>
        <v/>
      </c>
      <c r="J12" s="66" t="str">
        <f t="shared" si="3"/>
        <v/>
      </c>
      <c r="K12" s="66" t="str">
        <f t="shared" si="4"/>
        <v/>
      </c>
      <c r="L12" s="37">
        <f>IF(OR(Q12=1,Q13=1,B12="Sonntag",B13="Sonntag"),"",SUM(R12:W12))</f>
        <v>0</v>
      </c>
      <c r="M12" s="38" t="str">
        <f>IF(B12="Sonntag","",IF(AND(Q12=1,D12&gt;E12),SUM(U12:W12),""))</f>
        <v/>
      </c>
      <c r="N12" s="38" t="str">
        <f>IF(OR(AND(Q12=1,Q13=1),AND(Q13=1,B12="Sonntag")),"",IF(Q13=1,SUM(R12:T12),""))</f>
        <v/>
      </c>
      <c r="O12" s="38" t="str">
        <f>IF(Q13=1,"",IF(AND(B12="Sonntag",D12&gt;E12,Q12=0),SUM(U12:W12),""))</f>
        <v/>
      </c>
      <c r="P12" s="38" t="str">
        <f>IF(OR(Q12=1,Q13=1),"",IF(B13="Sonntag",SUM(R12:W12),""))</f>
        <v/>
      </c>
      <c r="Q12" s="38" t="b">
        <f>OR(Feiertage!$B$1=A12,Feiertage!$B$2=A12,Feiertage!$B$3=A12,Feiertage!$B$4=A12,Feiertage!$B$5=A12,Feiertage!$B$6=A12,Feiertage!$B$7=A12,Feiertage!$B$8=A12,Feiertage!$B$9=A12)</f>
        <v>0</v>
      </c>
      <c r="R12" s="38" t="str">
        <f>IF(AND(D12&gt;E12,D12&lt;20),4,"")</f>
        <v/>
      </c>
      <c r="S12" s="38" t="str">
        <f t="shared" si="5"/>
        <v/>
      </c>
      <c r="T12" s="38" t="str">
        <f t="shared" si="6"/>
        <v/>
      </c>
      <c r="U12" s="38" t="str">
        <f t="shared" si="7"/>
        <v/>
      </c>
      <c r="V12" s="38" t="str">
        <f t="shared" si="8"/>
        <v/>
      </c>
      <c r="W12" s="38" t="str">
        <f t="shared" si="9"/>
        <v/>
      </c>
      <c r="X12" s="38" t="str">
        <f t="shared" si="10"/>
        <v/>
      </c>
      <c r="Y12" s="39" t="s">
        <v>47</v>
      </c>
    </row>
    <row r="13" spans="1:25" x14ac:dyDescent="0.2">
      <c r="A13" s="32">
        <v>42161</v>
      </c>
      <c r="B13" s="32" t="s">
        <v>49</v>
      </c>
      <c r="C13" s="33"/>
      <c r="D13" s="34"/>
      <c r="E13" s="35"/>
      <c r="F13" t="str">
        <f>IF(K13="X",Gesamt!$C$8,IF(J13="X",Gesamt!$C$9,IF(IF(E13&lt;D13,E13+(24-D13),E13-D13)&gt;0,IF(E13&lt;D13,E13+(24-D13),E13-D13),"")))</f>
        <v/>
      </c>
      <c r="G13" s="66" t="str">
        <f t="shared" si="0"/>
        <v/>
      </c>
      <c r="H13" s="66" t="str">
        <f t="shared" si="1"/>
        <v/>
      </c>
      <c r="I13" s="66" t="str">
        <f t="shared" si="2"/>
        <v/>
      </c>
      <c r="J13" s="66" t="str">
        <f t="shared" si="3"/>
        <v/>
      </c>
      <c r="K13" s="66" t="str">
        <f t="shared" si="4"/>
        <v/>
      </c>
      <c r="L13" s="41" t="str">
        <f>IF(OR(Q13=1,Q14=1,B13="Sonntag",B14="Sonntag"),"",SUM(R13:X13))</f>
        <v/>
      </c>
      <c r="M13" s="42" t="str">
        <f>IF(B13="Sonntag","",IF(AND(Q13=1,D13&gt;E13),SUM(U13:X13),""))</f>
        <v/>
      </c>
      <c r="N13" s="42" t="str">
        <f>IF(AND(Q13=1,Q14=1),"",IF(Q14=1,SUM(R13:T13),""))</f>
        <v/>
      </c>
      <c r="O13" s="42" t="str">
        <f>IF(Q14=1,"",IF(AND(B13="Sonntag",D13&gt;E13,Q13=0),SUM(U13:X13),""))</f>
        <v/>
      </c>
      <c r="P13" s="42">
        <f>IF(OR(Q13=1,Q14=1),"",IF(B14="Sonntag",SUM(R13:T13),""))</f>
        <v>0</v>
      </c>
      <c r="Q13" s="42" t="b">
        <f>OR(Feiertage!$B$1=A13,Feiertage!$B$2=A13,Feiertage!$B$3=A13,Feiertage!$B$4=A13,Feiertage!$B$5=A13,Feiertage!$B$6=A13,Feiertage!$B$7=A13,Feiertage!$B$8=A13,Feiertage!$B$9=A13)</f>
        <v>0</v>
      </c>
      <c r="R13" s="42" t="str">
        <f>IF(AND(D13&gt;E13,D13&lt;20),4,IF(AND(D13&lt;E13,D13&lt;=6),6-D13,""))</f>
        <v/>
      </c>
      <c r="S13" s="42" t="str">
        <f t="shared" si="5"/>
        <v/>
      </c>
      <c r="T13" s="42" t="str">
        <f t="shared" si="6"/>
        <v/>
      </c>
      <c r="U13" s="42" t="str">
        <f t="shared" si="7"/>
        <v/>
      </c>
      <c r="V13" s="42" t="str">
        <f t="shared" si="8"/>
        <v/>
      </c>
      <c r="W13" s="42" t="str">
        <f t="shared" si="9"/>
        <v/>
      </c>
      <c r="X13" s="42" t="str">
        <f t="shared" si="10"/>
        <v/>
      </c>
      <c r="Y13" s="43" t="s">
        <v>49</v>
      </c>
    </row>
    <row r="14" spans="1:25" x14ac:dyDescent="0.2">
      <c r="A14" s="32">
        <v>42162</v>
      </c>
      <c r="B14" s="32" t="s">
        <v>44</v>
      </c>
      <c r="C14" s="33"/>
      <c r="D14" s="34"/>
      <c r="E14" s="35"/>
      <c r="F14" t="str">
        <f>IF(K14="X",Gesamt!$C$8,IF(J14="X",Gesamt!$C$9,IF(IF(E14&lt;D14,E14+(24-D14),E14-D14)&gt;0,IF(E14&lt;D14,E14+(24-D14),E14-D14),"")))</f>
        <v/>
      </c>
      <c r="G14" s="66" t="str">
        <f t="shared" si="0"/>
        <v/>
      </c>
      <c r="H14" s="66" t="str">
        <f t="shared" si="1"/>
        <v/>
      </c>
      <c r="I14" s="66" t="str">
        <f t="shared" si="2"/>
        <v/>
      </c>
      <c r="J14" s="66" t="str">
        <f t="shared" si="3"/>
        <v/>
      </c>
      <c r="K14" s="66" t="str">
        <f t="shared" si="4"/>
        <v/>
      </c>
      <c r="L14" s="44" t="str">
        <f>IF(OR(Q14=1,Q15=1,B14="Sonntag",B15="Sonntag"),"",SUM(R14:X14))</f>
        <v/>
      </c>
      <c r="M14" s="45" t="str">
        <f>IF(B15="Sonntag","",IF(AND(Q14=1,D14&gt;E14),SUM(U14:X14),""))</f>
        <v/>
      </c>
      <c r="N14" s="45" t="str">
        <f>IF(AND(Q14=1,Q16=1),"",IF(Q15=1,SUM(R14:T14),""))</f>
        <v/>
      </c>
      <c r="O14" s="45" t="str">
        <f>IF(Q16=1,"",IF(AND(B14="Sonntag",D14&gt;E14,Q14=0),SUM(U14:X14),""))</f>
        <v/>
      </c>
      <c r="P14" s="45" t="str">
        <f>IF(OR(Q14=1,Q16=1),"",IF(B15="Sonntag",SUM(R14:T14),""))</f>
        <v/>
      </c>
      <c r="Q14" s="45" t="b">
        <f>OR(Feiertage!$B$1=A14,Feiertage!$B$2=A14,Feiertage!$B$3=A14,Feiertage!$B$4=A14,Feiertage!$B$5=A14,Feiertage!$B$6=A14,Feiertage!$B$7=A14,Feiertage!$B$8=A14,Feiertage!$B$9=A14)</f>
        <v>0</v>
      </c>
      <c r="R14" s="45" t="str">
        <f>IF(AND(D14&gt;E14,D14&lt;20),4,"")</f>
        <v/>
      </c>
      <c r="S14" s="45" t="str">
        <f t="shared" si="5"/>
        <v/>
      </c>
      <c r="T14" s="45" t="str">
        <f t="shared" si="6"/>
        <v/>
      </c>
      <c r="U14" s="45" t="str">
        <f t="shared" si="7"/>
        <v/>
      </c>
      <c r="V14" s="45" t="str">
        <f t="shared" si="8"/>
        <v/>
      </c>
      <c r="W14" s="45" t="str">
        <f t="shared" si="9"/>
        <v/>
      </c>
      <c r="X14" s="45" t="str">
        <f>IF(AND(D14&lt;E14,E14&lt;6),E14-D14,"")</f>
        <v/>
      </c>
      <c r="Y14" s="46" t="s">
        <v>44</v>
      </c>
    </row>
    <row r="15" spans="1:25" s="54" customFormat="1" x14ac:dyDescent="0.2">
      <c r="A15" s="32"/>
      <c r="B15" s="32"/>
      <c r="C15" s="47"/>
      <c r="D15" s="102" t="s">
        <v>50</v>
      </c>
      <c r="E15" s="102"/>
      <c r="F15" s="48">
        <f>SUM(F8:F14)</f>
        <v>0</v>
      </c>
      <c r="G15" s="48">
        <f>SUM(G8:G14)</f>
        <v>0</v>
      </c>
      <c r="H15" s="48">
        <f>SUM(H8:H14)</f>
        <v>0</v>
      </c>
      <c r="I15" s="48">
        <f>SUM(I8:I14)</f>
        <v>0</v>
      </c>
      <c r="J15" s="49">
        <f>COUNTIF(J8:J14,"X")</f>
        <v>0</v>
      </c>
      <c r="K15" s="50">
        <f>COUNTIF(K8:K14,"X")</f>
        <v>0</v>
      </c>
      <c r="L15" s="64"/>
      <c r="M15" s="64"/>
      <c r="N15" s="31"/>
      <c r="O15" s="64"/>
      <c r="P15" s="31"/>
    </row>
    <row r="16" spans="1:25" x14ac:dyDescent="0.2">
      <c r="A16" s="32">
        <v>42163</v>
      </c>
      <c r="B16" s="32" t="s">
        <v>51</v>
      </c>
      <c r="C16" s="33"/>
      <c r="D16" s="34"/>
      <c r="E16" s="35"/>
      <c r="F16" t="str">
        <f>IF(K16="X",Gesamt!$C$8,IF(J16="X",Gesamt!$C$9,IF(IF(E16&lt;D16,E16+(24-D16),E16-D16)&gt;0,IF(E16&lt;D16,E16+(24-D16),E16-D16),"")))</f>
        <v/>
      </c>
      <c r="G16" s="66" t="str">
        <f t="shared" ref="G16:G22" si="11">IF(SUM(L16:P16)=0,"",SUM(L16:P16))</f>
        <v/>
      </c>
      <c r="H16" s="66" t="str">
        <f t="shared" ref="H16:H22" si="12">IF(D16="","",IF(Q16=0,IF(B16="Sonntag",IF(D16&gt;E16,24-D16,E16-D16),IF(AND(B16="Samstag",Q17=0),IF(D16&gt;E16,E16,""),"")),IF(AND(B16="Samstag",Q17=0),IF(D16&gt;E16,E16,""),"")))</f>
        <v/>
      </c>
      <c r="I16" s="66" t="str">
        <f t="shared" ref="I16:I22" si="13">IF(D16="","",IF(AND(Q16=1,Q17=1),IF(D16&gt;E16,24-D16+E16,E16-D16),IF(Q16=1,IF(D16&gt;E16,24-D16,E16-D16),IF(AND(Q17=1,D16&gt;E16),E16,""))))</f>
        <v/>
      </c>
      <c r="J16" s="66" t="str">
        <f t="shared" ref="J16:J22" si="14">IF(C16="Urlaub","X","")</f>
        <v/>
      </c>
      <c r="K16" s="66" t="str">
        <f t="shared" ref="K16:K22" si="15">IF(C16="Krank","X","")</f>
        <v/>
      </c>
      <c r="L16" s="37">
        <f>IF(OR(Q16=1,Q17=1,B16="Sonntag",B17="Sonntag"),"",SUM(R16:W16))</f>
        <v>0</v>
      </c>
      <c r="M16" s="38" t="str">
        <f>IF(B16="Sonntag","",IF(AND(Q16=1,D16&gt;E16),SUM(U16:W16),""))</f>
        <v/>
      </c>
      <c r="N16" s="38" t="str">
        <f>IF(OR(AND(Q16=1,Q17=1),AND(Q17=1,B16="Sonntag")),"",IF(Q17=1,SUM(R16:T16),""))</f>
        <v/>
      </c>
      <c r="O16" s="38" t="str">
        <f>IF(Q17=1,"",IF(AND(B16="Sonntag",D16&gt;E16,Q16=0),SUM(U16:W16),""))</f>
        <v/>
      </c>
      <c r="P16" s="38" t="str">
        <f>IF(OR(Q16=1,Q17=1),"",IF(B17="Sonntag",SUM(R16:W16),""))</f>
        <v/>
      </c>
      <c r="Q16" s="38" t="b">
        <f>OR(Feiertage!$B$1=A16,Feiertage!$B$2=A16,Feiertage!$B$3=A16,Feiertage!$B$4=A16,Feiertage!$B$5=A16,Feiertage!$B$6=A16,Feiertage!$B$7=A16,Feiertage!$B$8=A16,Feiertage!$B$9=A16)</f>
        <v>0</v>
      </c>
      <c r="R16" s="38" t="str">
        <f>IF(AND(D16&gt;E16,D16&lt;20),4,"")</f>
        <v/>
      </c>
      <c r="S16" s="38" t="str">
        <f t="shared" ref="S16:S22" si="16">IF(AND(D16&gt;E16,D16&gt;=20),24-D16,"")</f>
        <v/>
      </c>
      <c r="T16" s="38" t="str">
        <f t="shared" ref="T16:T22" si="17">IF(AND(D16&lt;E16,E16&gt;=20),E16-20,"")</f>
        <v/>
      </c>
      <c r="U16" s="38" t="str">
        <f t="shared" ref="U16:U22" si="18">IF(AND(D16&gt;E16,E16&gt;=6),6,"")</f>
        <v/>
      </c>
      <c r="V16" s="38" t="str">
        <f t="shared" ref="V16:V22" si="19">IF(AND(D16&gt;E16,E16&lt;6),E16,"")</f>
        <v/>
      </c>
      <c r="W16" s="38" t="str">
        <f t="shared" ref="W16:W22" si="20">IF(AND(D16&lt;E16,E16&gt;=6,D16&lt;=6),6-D16,"")</f>
        <v/>
      </c>
      <c r="X16" s="38" t="str">
        <f t="shared" ref="X16:X21" si="21">IF(AND(D16&lt;E16,E16&lt;6),6-E16,"")</f>
        <v/>
      </c>
      <c r="Y16" s="39" t="s">
        <v>47</v>
      </c>
    </row>
    <row r="17" spans="1:25" x14ac:dyDescent="0.2">
      <c r="A17" s="32">
        <v>42164</v>
      </c>
      <c r="B17" s="32" t="s">
        <v>52</v>
      </c>
      <c r="C17" s="33"/>
      <c r="D17" s="34"/>
      <c r="E17" s="35"/>
      <c r="F17" t="str">
        <f>IF(K17="X",Gesamt!$C$8,IF(J17="X",Gesamt!$C$9,IF(IF(E17&lt;D17,E17+(24-D17),E17-D17)&gt;0,IF(E17&lt;D17,E17+(24-D17),E17-D17),"")))</f>
        <v/>
      </c>
      <c r="G17" s="66" t="str">
        <f t="shared" si="11"/>
        <v/>
      </c>
      <c r="H17" s="66" t="str">
        <f t="shared" si="12"/>
        <v/>
      </c>
      <c r="I17" s="66" t="str">
        <f t="shared" si="13"/>
        <v/>
      </c>
      <c r="J17" s="66" t="str">
        <f t="shared" si="14"/>
        <v/>
      </c>
      <c r="K17" s="66" t="str">
        <f t="shared" si="15"/>
        <v/>
      </c>
      <c r="L17" s="37">
        <f>IF(OR(Q17=1,Q18=1,B17="Sonntag",B18="Sonntag"),"",SUM(R17:W17))</f>
        <v>0</v>
      </c>
      <c r="M17" s="38" t="str">
        <f>IF(B17="Sonntag","",IF(AND(Q17=1,D17&gt;E17),SUM(U17:W17),""))</f>
        <v/>
      </c>
      <c r="N17" s="38" t="str">
        <f>IF(OR(AND(Q17=1,Q18=1),AND(Q18=1,B17="Sonntag")),"",IF(Q18=1,SUM(R17:T17),""))</f>
        <v/>
      </c>
      <c r="O17" s="38" t="str">
        <f>IF(Q18=1,"",IF(AND(B17="Sonntag",D17&gt;E17,Q17=0),SUM(U17:W17),""))</f>
        <v/>
      </c>
      <c r="P17" s="38" t="str">
        <f>IF(OR(Q17=1,Q18=1),"",IF(B18="Sonntag",SUM(R17:W17),""))</f>
        <v/>
      </c>
      <c r="Q17" s="38" t="b">
        <f>OR(Feiertage!$B$1=A17,Feiertage!$B$2=A17,Feiertage!$B$3=A17,Feiertage!$B$4=A17,Feiertage!$B$5=A17,Feiertage!$B$6=A17,Feiertage!$B$7=A17,Feiertage!$B$8=A17,Feiertage!$B$9=A17)</f>
        <v>0</v>
      </c>
      <c r="R17" s="38" t="str">
        <f>IF(AND(D17&gt;E17,D17&lt;20),4,"")</f>
        <v/>
      </c>
      <c r="S17" s="38" t="str">
        <f t="shared" si="16"/>
        <v/>
      </c>
      <c r="T17" s="38" t="str">
        <f t="shared" si="17"/>
        <v/>
      </c>
      <c r="U17" s="38" t="str">
        <f t="shared" si="18"/>
        <v/>
      </c>
      <c r="V17" s="38" t="str">
        <f t="shared" si="19"/>
        <v/>
      </c>
      <c r="W17" s="38" t="str">
        <f t="shared" si="20"/>
        <v/>
      </c>
      <c r="X17" s="38" t="str">
        <f t="shared" si="21"/>
        <v/>
      </c>
      <c r="Y17" s="39" t="s">
        <v>47</v>
      </c>
    </row>
    <row r="18" spans="1:25" x14ac:dyDescent="0.2">
      <c r="A18" s="32">
        <v>42165</v>
      </c>
      <c r="B18" s="32" t="s">
        <v>53</v>
      </c>
      <c r="C18" s="33"/>
      <c r="D18" s="34"/>
      <c r="E18" s="35"/>
      <c r="F18" t="str">
        <f>IF(K18="X",Gesamt!$C$8,IF(J18="X",Gesamt!$C$9,IF(IF(E18&lt;D18,E18+(24-D18),E18-D18)&gt;0,IF(E18&lt;D18,E18+(24-D18),E18-D18),"")))</f>
        <v/>
      </c>
      <c r="G18" s="66" t="str">
        <f t="shared" si="11"/>
        <v/>
      </c>
      <c r="H18" s="66" t="str">
        <f t="shared" si="12"/>
        <v/>
      </c>
      <c r="I18" s="66" t="str">
        <f t="shared" si="13"/>
        <v/>
      </c>
      <c r="J18" s="66" t="str">
        <f t="shared" si="14"/>
        <v/>
      </c>
      <c r="K18" s="66" t="str">
        <f t="shared" si="15"/>
        <v/>
      </c>
      <c r="L18" s="37">
        <f>IF(OR(Q18=1,Q19=1,B18="Sonntag",B19="Sonntag"),"",SUM(R18:W18))</f>
        <v>0</v>
      </c>
      <c r="M18" s="38" t="str">
        <f>IF(B18="Sonntag","",IF(AND(Q18=1,D18&gt;E18),SUM(U18:W18),""))</f>
        <v/>
      </c>
      <c r="N18" s="38" t="str">
        <f>IF(OR(AND(Q18=1,Q19=1),AND(Q19=1,B18="Sonntag")),"",IF(Q19=1,SUM(R18:T18),""))</f>
        <v/>
      </c>
      <c r="O18" s="38" t="str">
        <f>IF(Q19=1,"",IF(AND(B18="Sonntag",D18&gt;E18,Q18=0),SUM(U18:W18),""))</f>
        <v/>
      </c>
      <c r="P18" s="38" t="str">
        <f>IF(OR(Q18=1,Q19=1),"",IF(B19="Sonntag",SUM(R18:W18),""))</f>
        <v/>
      </c>
      <c r="Q18" s="38" t="b">
        <f>OR(Feiertage!$B$1=A18,Feiertage!$B$2=A18,Feiertage!$B$3=A18,Feiertage!$B$4=A18,Feiertage!$B$5=A18,Feiertage!$B$6=A18,Feiertage!$B$7=A18,Feiertage!$B$8=A18,Feiertage!$B$9=A18)</f>
        <v>0</v>
      </c>
      <c r="R18" s="38" t="str">
        <f>IF(AND(D18&gt;E18,D18&lt;20),4,"")</f>
        <v/>
      </c>
      <c r="S18" s="38" t="str">
        <f t="shared" si="16"/>
        <v/>
      </c>
      <c r="T18" s="38" t="str">
        <f t="shared" si="17"/>
        <v/>
      </c>
      <c r="U18" s="38" t="str">
        <f t="shared" si="18"/>
        <v/>
      </c>
      <c r="V18" s="38" t="str">
        <f t="shared" si="19"/>
        <v/>
      </c>
      <c r="W18" s="38" t="str">
        <f t="shared" si="20"/>
        <v/>
      </c>
      <c r="X18" s="38" t="str">
        <f t="shared" si="21"/>
        <v/>
      </c>
      <c r="Y18" s="39" t="s">
        <v>47</v>
      </c>
    </row>
    <row r="19" spans="1:25" x14ac:dyDescent="0.2">
      <c r="A19" s="32">
        <v>42166</v>
      </c>
      <c r="B19" s="32" t="s">
        <v>46</v>
      </c>
      <c r="C19" s="33"/>
      <c r="D19" s="34"/>
      <c r="E19" s="35"/>
      <c r="F19" t="str">
        <f>IF(K19="X",Gesamt!$C$8,IF(J19="X",Gesamt!$C$9,IF(IF(E19&lt;D19,E19+(24-D19),E19-D19)&gt;0,IF(E19&lt;D19,E19+(24-D19),E19-D19),"")))</f>
        <v/>
      </c>
      <c r="G19" s="66" t="str">
        <f t="shared" si="11"/>
        <v/>
      </c>
      <c r="H19" s="66" t="str">
        <f t="shared" si="12"/>
        <v/>
      </c>
      <c r="I19" s="66" t="str">
        <f t="shared" si="13"/>
        <v/>
      </c>
      <c r="J19" s="66" t="str">
        <f t="shared" si="14"/>
        <v/>
      </c>
      <c r="K19" s="66" t="str">
        <f t="shared" si="15"/>
        <v/>
      </c>
      <c r="L19" s="37">
        <f>IF(OR(Q19=1,Q20=1,B19="Sonntag",B20="Sonntag"),"",SUM(R19:W19))</f>
        <v>0</v>
      </c>
      <c r="M19" s="38" t="str">
        <f>IF(B19="Sonntag","",IF(AND(Q19=1,D19&gt;E19),SUM(U19:W19),""))</f>
        <v/>
      </c>
      <c r="N19" s="38" t="str">
        <f>IF(OR(AND(Q19=1,Q20=1),AND(Q20=1,B19="Sonntag")),"",IF(Q20=1,SUM(R19:T19),""))</f>
        <v/>
      </c>
      <c r="O19" s="38" t="str">
        <f>IF(Q20=1,"",IF(AND(B19="Sonntag",D19&gt;E19,Q19=0),SUM(U19:W19),""))</f>
        <v/>
      </c>
      <c r="P19" s="38" t="str">
        <f>IF(OR(Q19=1,Q20=1),"",IF(B20="Sonntag",SUM(R19:W19),""))</f>
        <v/>
      </c>
      <c r="Q19" s="38" t="b">
        <f>OR(Feiertage!$B$1=A19,Feiertage!$B$2=A19,Feiertage!$B$3=A19,Feiertage!$B$4=A19,Feiertage!$B$5=A19,Feiertage!$B$6=A19,Feiertage!$B$7=A19,Feiertage!$B$8=A19,Feiertage!$B$9=A19)</f>
        <v>0</v>
      </c>
      <c r="R19" s="38" t="str">
        <f>IF(AND(D19&gt;E19,D19&lt;20),4,"")</f>
        <v/>
      </c>
      <c r="S19" s="38" t="str">
        <f t="shared" si="16"/>
        <v/>
      </c>
      <c r="T19" s="38" t="str">
        <f t="shared" si="17"/>
        <v/>
      </c>
      <c r="U19" s="38" t="str">
        <f t="shared" si="18"/>
        <v/>
      </c>
      <c r="V19" s="38" t="str">
        <f t="shared" si="19"/>
        <v/>
      </c>
      <c r="W19" s="38" t="str">
        <f t="shared" si="20"/>
        <v/>
      </c>
      <c r="X19" s="38" t="str">
        <f t="shared" si="21"/>
        <v/>
      </c>
      <c r="Y19" s="39" t="s">
        <v>47</v>
      </c>
    </row>
    <row r="20" spans="1:25" x14ac:dyDescent="0.2">
      <c r="A20" s="32">
        <v>42167</v>
      </c>
      <c r="B20" s="32" t="s">
        <v>48</v>
      </c>
      <c r="C20" s="33"/>
      <c r="D20" s="34"/>
      <c r="E20" s="35"/>
      <c r="F20" t="str">
        <f>IF(K20="X",Gesamt!$C$8,IF(J20="X",Gesamt!$C$9,IF(IF(E20&lt;D20,E20+(24-D20),E20-D20)&gt;0,IF(E20&lt;D20,E20+(24-D20),E20-D20),"")))</f>
        <v/>
      </c>
      <c r="G20" s="66" t="str">
        <f t="shared" si="11"/>
        <v/>
      </c>
      <c r="H20" s="66" t="str">
        <f t="shared" si="12"/>
        <v/>
      </c>
      <c r="I20" s="66" t="str">
        <f t="shared" si="13"/>
        <v/>
      </c>
      <c r="J20" s="66" t="str">
        <f t="shared" si="14"/>
        <v/>
      </c>
      <c r="K20" s="66" t="str">
        <f t="shared" si="15"/>
        <v/>
      </c>
      <c r="L20" s="37">
        <f>IF(OR(Q20=1,Q21=1,B20="Sonntag",B21="Sonntag"),"",SUM(R20:W20))</f>
        <v>0</v>
      </c>
      <c r="M20" s="38" t="str">
        <f>IF(B20="Sonntag","",IF(AND(Q20=1,D20&gt;E20),SUM(U20:W20),""))</f>
        <v/>
      </c>
      <c r="N20" s="38" t="str">
        <f>IF(OR(AND(Q20=1,Q21=1),AND(Q21=1,B20="Sonntag")),"",IF(Q21=1,SUM(R20:T20),""))</f>
        <v/>
      </c>
      <c r="O20" s="38" t="str">
        <f>IF(Q21=1,"",IF(AND(B20="Sonntag",D20&gt;E20,Q20=0),SUM(U20:W20),""))</f>
        <v/>
      </c>
      <c r="P20" s="38" t="str">
        <f>IF(OR(Q20=1,Q21=1),"",IF(B21="Sonntag",SUM(R20:W20),""))</f>
        <v/>
      </c>
      <c r="Q20" s="38" t="b">
        <f>OR(Feiertage!$B$1=A20,Feiertage!$B$2=A20,Feiertage!$B$3=A20,Feiertage!$B$4=A20,Feiertage!$B$5=A20,Feiertage!$B$6=A20,Feiertage!$B$7=A20,Feiertage!$B$8=A20,Feiertage!$B$9=A20)</f>
        <v>0</v>
      </c>
      <c r="R20" s="38" t="str">
        <f>IF(AND(D20&gt;E20,D20&lt;20),4,"")</f>
        <v/>
      </c>
      <c r="S20" s="38" t="str">
        <f t="shared" si="16"/>
        <v/>
      </c>
      <c r="T20" s="38" t="str">
        <f t="shared" si="17"/>
        <v/>
      </c>
      <c r="U20" s="38" t="str">
        <f t="shared" si="18"/>
        <v/>
      </c>
      <c r="V20" s="38" t="str">
        <f t="shared" si="19"/>
        <v/>
      </c>
      <c r="W20" s="38" t="str">
        <f t="shared" si="20"/>
        <v/>
      </c>
      <c r="X20" s="38" t="str">
        <f t="shared" si="21"/>
        <v/>
      </c>
      <c r="Y20" s="39" t="s">
        <v>47</v>
      </c>
    </row>
    <row r="21" spans="1:25" x14ac:dyDescent="0.2">
      <c r="A21" s="32">
        <v>42168</v>
      </c>
      <c r="B21" s="32" t="s">
        <v>49</v>
      </c>
      <c r="C21" s="33"/>
      <c r="D21" s="34"/>
      <c r="E21" s="35"/>
      <c r="F21" t="str">
        <f>IF(K21="X",Gesamt!$C$8,IF(J21="X",Gesamt!$C$9,IF(IF(E21&lt;D21,E21+(24-D21),E21-D21)&gt;0,IF(E21&lt;D21,E21+(24-D21),E21-D21),"")))</f>
        <v/>
      </c>
      <c r="G21" s="66" t="str">
        <f t="shared" si="11"/>
        <v/>
      </c>
      <c r="H21" s="66" t="str">
        <f t="shared" si="12"/>
        <v/>
      </c>
      <c r="I21" s="66" t="str">
        <f t="shared" si="13"/>
        <v/>
      </c>
      <c r="J21" s="66" t="str">
        <f t="shared" si="14"/>
        <v/>
      </c>
      <c r="K21" s="66" t="str">
        <f t="shared" si="15"/>
        <v/>
      </c>
      <c r="L21" s="41" t="str">
        <f>IF(OR(Q21=1,Q22=1,B21="Sonntag",B22="Sonntag"),"",SUM(R21:X21))</f>
        <v/>
      </c>
      <c r="M21" s="42" t="str">
        <f>IF(B21="Sonntag","",IF(AND(Q21=1,D21&gt;E21),SUM(U21:X21),""))</f>
        <v/>
      </c>
      <c r="N21" s="42" t="str">
        <f>IF(AND(Q21=1,Q22=1),"",IF(Q22=1,SUM(R21:T21),""))</f>
        <v/>
      </c>
      <c r="O21" s="42" t="str">
        <f>IF(Q22=1,"",IF(AND(B21="Sonntag",D21&gt;E21,Q21=0),SUM(U21:X21),""))</f>
        <v/>
      </c>
      <c r="P21" s="42">
        <f>IF(OR(Q21=1,Q22=1),"",IF(B22="Sonntag",SUM(R21:T21),""))</f>
        <v>0</v>
      </c>
      <c r="Q21" s="42" t="b">
        <f>OR(Feiertage!$B$1=A21,Feiertage!$B$2=A21,Feiertage!$B$3=A21,Feiertage!$B$4=A21,Feiertage!$B$5=A21,Feiertage!$B$6=A21,Feiertage!$B$7=A21,Feiertage!$B$8=A21,Feiertage!$B$9=A21)</f>
        <v>0</v>
      </c>
      <c r="R21" s="42" t="str">
        <f>IF(AND(D21&gt;E21,D21&lt;20),4,IF(AND(D21&lt;E21,D21&lt;=6),6-D21,""))</f>
        <v/>
      </c>
      <c r="S21" s="42" t="str">
        <f t="shared" si="16"/>
        <v/>
      </c>
      <c r="T21" s="42" t="str">
        <f t="shared" si="17"/>
        <v/>
      </c>
      <c r="U21" s="42" t="str">
        <f t="shared" si="18"/>
        <v/>
      </c>
      <c r="V21" s="42" t="str">
        <f t="shared" si="19"/>
        <v/>
      </c>
      <c r="W21" s="42" t="str">
        <f t="shared" si="20"/>
        <v/>
      </c>
      <c r="X21" s="42" t="str">
        <f t="shared" si="21"/>
        <v/>
      </c>
      <c r="Y21" s="43" t="s">
        <v>49</v>
      </c>
    </row>
    <row r="22" spans="1:25" x14ac:dyDescent="0.2">
      <c r="A22" s="32">
        <v>42169</v>
      </c>
      <c r="B22" s="32" t="s">
        <v>44</v>
      </c>
      <c r="C22" s="33"/>
      <c r="D22" s="34"/>
      <c r="E22" s="35"/>
      <c r="F22" t="str">
        <f>IF(K22="X",Gesamt!$C$8,IF(J22="X",Gesamt!$C$9,IF(IF(E22&lt;D22,E22+(24-D22),E22-D22)&gt;0,IF(E22&lt;D22,E22+(24-D22),E22-D22),"")))</f>
        <v/>
      </c>
      <c r="G22" s="66" t="str">
        <f t="shared" si="11"/>
        <v/>
      </c>
      <c r="H22" s="66" t="str">
        <f t="shared" si="12"/>
        <v/>
      </c>
      <c r="I22" s="66" t="str">
        <f t="shared" si="13"/>
        <v/>
      </c>
      <c r="J22" s="66" t="str">
        <f t="shared" si="14"/>
        <v/>
      </c>
      <c r="K22" s="66" t="str">
        <f t="shared" si="15"/>
        <v/>
      </c>
      <c r="L22" s="44" t="str">
        <f>IF(OR(Q22=1,Q23=1,B22="Sonntag",B23="Sonntag"),"",SUM(R22:X22))</f>
        <v/>
      </c>
      <c r="M22" s="45" t="str">
        <f>IF(B23="Sonntag","",IF(AND(Q22=1,D22&gt;E22),SUM(U22:X22),""))</f>
        <v/>
      </c>
      <c r="N22" s="45" t="str">
        <f>IF(AND(Q22=1,Q24=1),"",IF(Q23=1,SUM(R22:T22),""))</f>
        <v/>
      </c>
      <c r="O22" s="45" t="str">
        <f>IF(Q24=1,"",IF(AND(B22="Sonntag",D22&gt;E22,Q22=0),SUM(U22:X22),""))</f>
        <v/>
      </c>
      <c r="P22" s="45" t="str">
        <f>IF(OR(Q22=1,Q24=1),"",IF(B23="Sonntag",SUM(R22:T22),""))</f>
        <v/>
      </c>
      <c r="Q22" s="45" t="b">
        <f>OR(Feiertage!$B$1=A22,Feiertage!$B$2=A22,Feiertage!$B$3=A22,Feiertage!$B$4=A22,Feiertage!$B$5=A22,Feiertage!$B$6=A22,Feiertage!$B$7=A22,Feiertage!$B$8=A22,Feiertage!$B$9=A22)</f>
        <v>0</v>
      </c>
      <c r="R22" s="45" t="str">
        <f>IF(AND(D22&gt;E22,D22&lt;20),4,"")</f>
        <v/>
      </c>
      <c r="S22" s="45" t="str">
        <f t="shared" si="16"/>
        <v/>
      </c>
      <c r="T22" s="45" t="str">
        <f t="shared" si="17"/>
        <v/>
      </c>
      <c r="U22" s="45" t="str">
        <f t="shared" si="18"/>
        <v/>
      </c>
      <c r="V22" s="45" t="str">
        <f t="shared" si="19"/>
        <v/>
      </c>
      <c r="W22" s="45" t="str">
        <f t="shared" si="20"/>
        <v/>
      </c>
      <c r="X22" s="45" t="str">
        <f>IF(AND(D22&lt;E22,E22&lt;6),E22-D22,"")</f>
        <v/>
      </c>
      <c r="Y22" s="46" t="s">
        <v>44</v>
      </c>
    </row>
    <row r="23" spans="1:25" s="54" customFormat="1" x14ac:dyDescent="0.2">
      <c r="A23" s="32"/>
      <c r="B23" s="32"/>
      <c r="C23" s="47"/>
      <c r="D23" s="102" t="s">
        <v>50</v>
      </c>
      <c r="E23" s="102"/>
      <c r="F23" s="48">
        <f>SUM(F16:F22)</f>
        <v>0</v>
      </c>
      <c r="G23" s="48">
        <f>SUM(G16:G22)</f>
        <v>0</v>
      </c>
      <c r="H23" s="48">
        <f>SUM(H16:H22)</f>
        <v>0</v>
      </c>
      <c r="I23" s="48">
        <f>SUM(I16:I22)</f>
        <v>0</v>
      </c>
      <c r="J23" s="49">
        <f>COUNTIF(J16:J22,"X")</f>
        <v>0</v>
      </c>
      <c r="K23" s="50">
        <f>COUNTIF(K16:K22,"X")</f>
        <v>0</v>
      </c>
      <c r="L23" s="64"/>
      <c r="M23" s="64"/>
      <c r="N23" s="31"/>
      <c r="O23" s="64"/>
      <c r="P23" s="31"/>
    </row>
    <row r="24" spans="1:25" x14ac:dyDescent="0.2">
      <c r="A24" s="32">
        <v>42170</v>
      </c>
      <c r="B24" s="32" t="s">
        <v>51</v>
      </c>
      <c r="C24" s="33"/>
      <c r="D24" s="34"/>
      <c r="E24" s="35"/>
      <c r="F24" t="str">
        <f>IF(K24="X",Gesamt!$C$8,IF(J24="X",Gesamt!$C$9,IF(IF(E24&lt;D24,E24+(24-D24),E24-D24)&gt;0,IF(E24&lt;D24,E24+(24-D24),E24-D24),"")))</f>
        <v/>
      </c>
      <c r="G24" s="66" t="str">
        <f t="shared" ref="G24:G30" si="22">IF(SUM(L24:P24)=0,"",SUM(L24:P24))</f>
        <v/>
      </c>
      <c r="H24" s="66" t="str">
        <f t="shared" ref="H24:H30" si="23">IF(D24="","",IF(Q24=0,IF(B24="Sonntag",IF(D24&gt;E24,24-D24,E24-D24),IF(AND(B24="Samstag",Q25=0),IF(D24&gt;E24,E24,""),"")),IF(AND(B24="Samstag",Q25=0),IF(D24&gt;E24,E24,""),"")))</f>
        <v/>
      </c>
      <c r="I24" s="66" t="str">
        <f t="shared" ref="I24:I30" si="24">IF(D24="","",IF(AND(Q24=1,Q25=1),IF(D24&gt;E24,24-D24+E24,E24-D24),IF(Q24=1,IF(D24&gt;E24,24-D24,E24-D24),IF(AND(Q25=1,D24&gt;E24),E24,""))))</f>
        <v/>
      </c>
      <c r="J24" s="66" t="str">
        <f t="shared" ref="J24:J30" si="25">IF(C24="Urlaub","X","")</f>
        <v/>
      </c>
      <c r="K24" s="66" t="str">
        <f t="shared" ref="K24:K30" si="26">IF(C24="Krank","X","")</f>
        <v/>
      </c>
      <c r="L24" s="37">
        <f>IF(OR(Q24=1,Q25=1,B24="Sonntag",B25="Sonntag"),"",SUM(R24:W24))</f>
        <v>0</v>
      </c>
      <c r="M24" s="38" t="str">
        <f>IF(B24="Sonntag","",IF(AND(Q24=1,D24&gt;E24),SUM(U24:W24),""))</f>
        <v/>
      </c>
      <c r="N24" s="38" t="str">
        <f>IF(OR(AND(Q24=1,Q25=1),AND(Q25=1,B24="Sonntag")),"",IF(Q25=1,SUM(R24:T24),""))</f>
        <v/>
      </c>
      <c r="O24" s="38" t="str">
        <f>IF(Q25=1,"",IF(AND(B24="Sonntag",D24&gt;E24,Q24=0),SUM(U24:W24),""))</f>
        <v/>
      </c>
      <c r="P24" s="38" t="str">
        <f>IF(OR(Q24=1,Q25=1),"",IF(B25="Sonntag",SUM(R24:W24),""))</f>
        <v/>
      </c>
      <c r="Q24" s="38" t="b">
        <f>OR(Feiertage!$B$1=A24,Feiertage!$B$2=A24,Feiertage!$B$3=A24,Feiertage!$B$4=A24,Feiertage!$B$5=A24,Feiertage!$B$6=A24,Feiertage!$B$7=A24,Feiertage!$B$8=A24,Feiertage!$B$9=A24)</f>
        <v>0</v>
      </c>
      <c r="R24" s="38" t="str">
        <f>IF(AND(D24&gt;E24,D24&lt;20),4,"")</f>
        <v/>
      </c>
      <c r="S24" s="38" t="str">
        <f t="shared" ref="S24:S30" si="27">IF(AND(D24&gt;E24,D24&gt;=20),24-D24,"")</f>
        <v/>
      </c>
      <c r="T24" s="38" t="str">
        <f t="shared" ref="T24:T30" si="28">IF(AND(D24&lt;E24,E24&gt;=20),E24-20,"")</f>
        <v/>
      </c>
      <c r="U24" s="38" t="str">
        <f t="shared" ref="U24:U30" si="29">IF(AND(D24&gt;E24,E24&gt;=6),6,"")</f>
        <v/>
      </c>
      <c r="V24" s="38" t="str">
        <f t="shared" ref="V24:V30" si="30">IF(AND(D24&gt;E24,E24&lt;6),E24,"")</f>
        <v/>
      </c>
      <c r="W24" s="38" t="str">
        <f t="shared" ref="W24:W30" si="31">IF(AND(D24&lt;E24,E24&gt;=6,D24&lt;=6),6-D24,"")</f>
        <v/>
      </c>
      <c r="X24" s="38" t="str">
        <f t="shared" ref="X24:X29" si="32">IF(AND(D24&lt;E24,E24&lt;6),6-E24,"")</f>
        <v/>
      </c>
      <c r="Y24" s="39" t="s">
        <v>47</v>
      </c>
    </row>
    <row r="25" spans="1:25" x14ac:dyDescent="0.2">
      <c r="A25" s="32">
        <v>42171</v>
      </c>
      <c r="B25" s="32" t="s">
        <v>52</v>
      </c>
      <c r="C25" s="33"/>
      <c r="D25" s="34"/>
      <c r="E25" s="35"/>
      <c r="F25" t="str">
        <f>IF(K25="X",Gesamt!$C$8,IF(J25="X",Gesamt!$C$9,IF(IF(E25&lt;D25,E25+(24-D25),E25-D25)&gt;0,IF(E25&lt;D25,E25+(24-D25),E25-D25),"")))</f>
        <v/>
      </c>
      <c r="G25" s="66" t="str">
        <f t="shared" si="22"/>
        <v/>
      </c>
      <c r="H25" s="66" t="str">
        <f t="shared" si="23"/>
        <v/>
      </c>
      <c r="I25" s="66" t="str">
        <f t="shared" si="24"/>
        <v/>
      </c>
      <c r="J25" s="66" t="str">
        <f t="shared" si="25"/>
        <v/>
      </c>
      <c r="K25" s="66" t="str">
        <f t="shared" si="26"/>
        <v/>
      </c>
      <c r="L25" s="37">
        <f>IF(OR(Q25=1,Q26=1,B25="Sonntag",B26="Sonntag"),"",SUM(R25:W25))</f>
        <v>0</v>
      </c>
      <c r="M25" s="38" t="str">
        <f>IF(B25="Sonntag","",IF(AND(Q25=1,D25&gt;E25),SUM(U25:W25),""))</f>
        <v/>
      </c>
      <c r="N25" s="38" t="str">
        <f>IF(OR(AND(Q25=1,Q26=1),AND(Q26=1,B25="Sonntag")),"",IF(Q26=1,SUM(R25:T25),""))</f>
        <v/>
      </c>
      <c r="O25" s="38" t="str">
        <f>IF(Q26=1,"",IF(AND(B25="Sonntag",D25&gt;E25,Q25=0),SUM(U25:W25),""))</f>
        <v/>
      </c>
      <c r="P25" s="38" t="str">
        <f>IF(OR(Q25=1,Q26=1),"",IF(B26="Sonntag",SUM(R25:W25),""))</f>
        <v/>
      </c>
      <c r="Q25" s="38" t="b">
        <f>OR(Feiertage!$B$1=A25,Feiertage!$B$2=A25,Feiertage!$B$3=A25,Feiertage!$B$4=A25,Feiertage!$B$5=A25,Feiertage!$B$6=A25,Feiertage!$B$7=A25,Feiertage!$B$8=A25,Feiertage!$B$9=A25)</f>
        <v>0</v>
      </c>
      <c r="R25" s="38" t="str">
        <f>IF(AND(D25&gt;E25,D25&lt;20),4,"")</f>
        <v/>
      </c>
      <c r="S25" s="38" t="str">
        <f t="shared" si="27"/>
        <v/>
      </c>
      <c r="T25" s="38" t="str">
        <f t="shared" si="28"/>
        <v/>
      </c>
      <c r="U25" s="38" t="str">
        <f t="shared" si="29"/>
        <v/>
      </c>
      <c r="V25" s="38" t="str">
        <f t="shared" si="30"/>
        <v/>
      </c>
      <c r="W25" s="38" t="str">
        <f t="shared" si="31"/>
        <v/>
      </c>
      <c r="X25" s="38" t="str">
        <f t="shared" si="32"/>
        <v/>
      </c>
      <c r="Y25" s="39" t="s">
        <v>47</v>
      </c>
    </row>
    <row r="26" spans="1:25" x14ac:dyDescent="0.2">
      <c r="A26" s="32">
        <v>42172</v>
      </c>
      <c r="B26" s="32" t="s">
        <v>53</v>
      </c>
      <c r="C26" s="33"/>
      <c r="D26" s="34"/>
      <c r="E26" s="35"/>
      <c r="F26" t="str">
        <f>IF(K26="X",Gesamt!$C$8,IF(J26="X",Gesamt!$C$9,IF(IF(E26&lt;D26,E26+(24-D26),E26-D26)&gt;0,IF(E26&lt;D26,E26+(24-D26),E26-D26),"")))</f>
        <v/>
      </c>
      <c r="G26" s="66" t="str">
        <f t="shared" si="22"/>
        <v/>
      </c>
      <c r="H26" s="66" t="str">
        <f t="shared" si="23"/>
        <v/>
      </c>
      <c r="I26" s="66" t="str">
        <f t="shared" si="24"/>
        <v/>
      </c>
      <c r="J26" s="66" t="str">
        <f t="shared" si="25"/>
        <v/>
      </c>
      <c r="K26" s="66" t="str">
        <f t="shared" si="26"/>
        <v/>
      </c>
      <c r="L26" s="37">
        <f>IF(OR(Q26=1,Q27=1,B26="Sonntag",B27="Sonntag"),"",SUM(R26:W26))</f>
        <v>0</v>
      </c>
      <c r="M26" s="38" t="str">
        <f>IF(B26="Sonntag","",IF(AND(Q26=1,D26&gt;E26),SUM(U26:W26),""))</f>
        <v/>
      </c>
      <c r="N26" s="38" t="str">
        <f>IF(OR(AND(Q26=1,Q27=1),AND(Q27=1,B26="Sonntag")),"",IF(Q27=1,SUM(R26:T26),""))</f>
        <v/>
      </c>
      <c r="O26" s="38" t="str">
        <f>IF(Q27=1,"",IF(AND(B26="Sonntag",D26&gt;E26,Q26=0),SUM(U26:W26),""))</f>
        <v/>
      </c>
      <c r="P26" s="38" t="str">
        <f>IF(OR(Q26=1,Q27=1),"",IF(B27="Sonntag",SUM(R26:W26),""))</f>
        <v/>
      </c>
      <c r="Q26" s="38" t="b">
        <f>OR(Feiertage!$B$1=A26,Feiertage!$B$2=A26,Feiertage!$B$3=A26,Feiertage!$B$4=A26,Feiertage!$B$5=A26,Feiertage!$B$6=A26,Feiertage!$B$7=A26,Feiertage!$B$8=A26,Feiertage!$B$9=A26)</f>
        <v>0</v>
      </c>
      <c r="R26" s="38" t="str">
        <f>IF(AND(D26&gt;E26,D26&lt;20),4,"")</f>
        <v/>
      </c>
      <c r="S26" s="38" t="str">
        <f t="shared" si="27"/>
        <v/>
      </c>
      <c r="T26" s="38" t="str">
        <f t="shared" si="28"/>
        <v/>
      </c>
      <c r="U26" s="38" t="str">
        <f t="shared" si="29"/>
        <v/>
      </c>
      <c r="V26" s="38" t="str">
        <f t="shared" si="30"/>
        <v/>
      </c>
      <c r="W26" s="38" t="str">
        <f t="shared" si="31"/>
        <v/>
      </c>
      <c r="X26" s="38" t="str">
        <f t="shared" si="32"/>
        <v/>
      </c>
      <c r="Y26" s="39" t="s">
        <v>47</v>
      </c>
    </row>
    <row r="27" spans="1:25" x14ac:dyDescent="0.2">
      <c r="A27" s="32">
        <v>42173</v>
      </c>
      <c r="B27" s="32" t="s">
        <v>46</v>
      </c>
      <c r="C27" s="33"/>
      <c r="D27" s="34"/>
      <c r="E27" s="35"/>
      <c r="F27" t="str">
        <f>IF(K27="X",Gesamt!$C$8,IF(J27="X",Gesamt!$C$9,IF(IF(E27&lt;D27,E27+(24-D27),E27-D27)&gt;0,IF(E27&lt;D27,E27+(24-D27),E27-D27),"")))</f>
        <v/>
      </c>
      <c r="G27" s="66" t="str">
        <f t="shared" si="22"/>
        <v/>
      </c>
      <c r="H27" s="66" t="str">
        <f t="shared" si="23"/>
        <v/>
      </c>
      <c r="I27" s="66" t="str">
        <f t="shared" si="24"/>
        <v/>
      </c>
      <c r="J27" s="66" t="str">
        <f t="shared" si="25"/>
        <v/>
      </c>
      <c r="K27" s="66" t="str">
        <f t="shared" si="26"/>
        <v/>
      </c>
      <c r="L27" s="37">
        <f>IF(OR(Q27=1,Q28=1,B27="Sonntag",B28="Sonntag"),"",SUM(R27:W27))</f>
        <v>0</v>
      </c>
      <c r="M27" s="38" t="str">
        <f>IF(B27="Sonntag","",IF(AND(Q27=1,D27&gt;E27),SUM(U27:W27),""))</f>
        <v/>
      </c>
      <c r="N27" s="38" t="str">
        <f>IF(OR(AND(Q27=1,Q28=1),AND(Q28=1,B27="Sonntag")),"",IF(Q28=1,SUM(R27:T27),""))</f>
        <v/>
      </c>
      <c r="O27" s="38" t="str">
        <f>IF(Q28=1,"",IF(AND(B27="Sonntag",D27&gt;E27,Q27=0),SUM(U27:W27),""))</f>
        <v/>
      </c>
      <c r="P27" s="38" t="str">
        <f>IF(OR(Q27=1,Q28=1),"",IF(B28="Sonntag",SUM(R27:W27),""))</f>
        <v/>
      </c>
      <c r="Q27" s="38" t="b">
        <f>OR(Feiertage!$B$1=A27,Feiertage!$B$2=A27,Feiertage!$B$3=A27,Feiertage!$B$4=A27,Feiertage!$B$5=A27,Feiertage!$B$6=A27,Feiertage!$B$7=A27,Feiertage!$B$8=A27,Feiertage!$B$9=A27)</f>
        <v>0</v>
      </c>
      <c r="R27" s="38" t="str">
        <f>IF(AND(D27&gt;E27,D27&lt;20),4,"")</f>
        <v/>
      </c>
      <c r="S27" s="38" t="str">
        <f t="shared" si="27"/>
        <v/>
      </c>
      <c r="T27" s="38" t="str">
        <f t="shared" si="28"/>
        <v/>
      </c>
      <c r="U27" s="38" t="str">
        <f t="shared" si="29"/>
        <v/>
      </c>
      <c r="V27" s="38" t="str">
        <f t="shared" si="30"/>
        <v/>
      </c>
      <c r="W27" s="38" t="str">
        <f t="shared" si="31"/>
        <v/>
      </c>
      <c r="X27" s="38" t="str">
        <f t="shared" si="32"/>
        <v/>
      </c>
      <c r="Y27" s="39" t="s">
        <v>47</v>
      </c>
    </row>
    <row r="28" spans="1:25" x14ac:dyDescent="0.2">
      <c r="A28" s="32">
        <v>42174</v>
      </c>
      <c r="B28" s="32" t="s">
        <v>48</v>
      </c>
      <c r="C28" s="33"/>
      <c r="D28" s="34"/>
      <c r="E28" s="35"/>
      <c r="F28" t="str">
        <f>IF(K28="X",Gesamt!$C$8,IF(J28="X",Gesamt!$C$9,IF(IF(E28&lt;D28,E28+(24-D28),E28-D28)&gt;0,IF(E28&lt;D28,E28+(24-D28),E28-D28),"")))</f>
        <v/>
      </c>
      <c r="G28" s="66" t="str">
        <f t="shared" si="22"/>
        <v/>
      </c>
      <c r="H28" s="66" t="str">
        <f t="shared" si="23"/>
        <v/>
      </c>
      <c r="I28" s="66" t="str">
        <f t="shared" si="24"/>
        <v/>
      </c>
      <c r="J28" s="66" t="str">
        <f t="shared" si="25"/>
        <v/>
      </c>
      <c r="K28" s="66" t="str">
        <f t="shared" si="26"/>
        <v/>
      </c>
      <c r="L28" s="37">
        <f>IF(OR(Q28=1,Q29=1,B28="Sonntag",B29="Sonntag"),"",SUM(R28:W28))</f>
        <v>0</v>
      </c>
      <c r="M28" s="38" t="str">
        <f>IF(B28="Sonntag","",IF(AND(Q28=1,D28&gt;E28),SUM(U28:W28),""))</f>
        <v/>
      </c>
      <c r="N28" s="38" t="str">
        <f>IF(OR(AND(Q28=1,Q29=1),AND(Q29=1,B28="Sonntag")),"",IF(Q29=1,SUM(R28:T28),""))</f>
        <v/>
      </c>
      <c r="O28" s="38" t="str">
        <f>IF(Q29=1,"",IF(AND(B28="Sonntag",D28&gt;E28,Q28=0),SUM(U28:W28),""))</f>
        <v/>
      </c>
      <c r="P28" s="38" t="str">
        <f>IF(OR(Q28=1,Q29=1),"",IF(B29="Sonntag",SUM(R28:W28),""))</f>
        <v/>
      </c>
      <c r="Q28" s="38" t="b">
        <f>OR(Feiertage!$B$1=A28,Feiertage!$B$2=A28,Feiertage!$B$3=A28,Feiertage!$B$4=A28,Feiertage!$B$5=A28,Feiertage!$B$6=A28,Feiertage!$B$7=A28,Feiertage!$B$8=A28,Feiertage!$B$9=A28)</f>
        <v>0</v>
      </c>
      <c r="R28" s="38" t="str">
        <f>IF(AND(D28&gt;E28,D28&lt;20),4,"")</f>
        <v/>
      </c>
      <c r="S28" s="38" t="str">
        <f t="shared" si="27"/>
        <v/>
      </c>
      <c r="T28" s="38" t="str">
        <f t="shared" si="28"/>
        <v/>
      </c>
      <c r="U28" s="38" t="str">
        <f t="shared" si="29"/>
        <v/>
      </c>
      <c r="V28" s="38" t="str">
        <f t="shared" si="30"/>
        <v/>
      </c>
      <c r="W28" s="38" t="str">
        <f t="shared" si="31"/>
        <v/>
      </c>
      <c r="X28" s="38" t="str">
        <f t="shared" si="32"/>
        <v/>
      </c>
      <c r="Y28" s="39" t="s">
        <v>47</v>
      </c>
    </row>
    <row r="29" spans="1:25" x14ac:dyDescent="0.2">
      <c r="A29" s="32">
        <v>42175</v>
      </c>
      <c r="B29" s="32" t="s">
        <v>49</v>
      </c>
      <c r="C29" s="33"/>
      <c r="D29" s="34"/>
      <c r="E29" s="35"/>
      <c r="F29" t="str">
        <f>IF(K29="X",Gesamt!$C$8,IF(J29="X",Gesamt!$C$9,IF(IF(E29&lt;D29,E29+(24-D29),E29-D29)&gt;0,IF(E29&lt;D29,E29+(24-D29),E29-D29),"")))</f>
        <v/>
      </c>
      <c r="G29" s="66" t="str">
        <f t="shared" si="22"/>
        <v/>
      </c>
      <c r="H29" s="66" t="str">
        <f t="shared" si="23"/>
        <v/>
      </c>
      <c r="I29" s="66" t="str">
        <f t="shared" si="24"/>
        <v/>
      </c>
      <c r="J29" s="66" t="str">
        <f t="shared" si="25"/>
        <v/>
      </c>
      <c r="K29" s="66" t="str">
        <f t="shared" si="26"/>
        <v/>
      </c>
      <c r="L29" s="41" t="str">
        <f>IF(OR(Q29=1,Q30=1,B29="Sonntag",B30="Sonntag"),"",SUM(R29:X29))</f>
        <v/>
      </c>
      <c r="M29" s="42" t="str">
        <f>IF(B29="Sonntag","",IF(AND(Q29=1,D29&gt;E29),SUM(U29:X29),""))</f>
        <v/>
      </c>
      <c r="N29" s="42" t="str">
        <f>IF(AND(Q29=1,Q30=1),"",IF(Q30=1,SUM(R29:T29),""))</f>
        <v/>
      </c>
      <c r="O29" s="42" t="str">
        <f>IF(Q30=1,"",IF(AND(B29="Sonntag",D29&gt;E29,Q29=0),SUM(U29:X29),""))</f>
        <v/>
      </c>
      <c r="P29" s="42">
        <f>IF(OR(Q29=1,Q30=1),"",IF(B30="Sonntag",SUM(R29:T29),""))</f>
        <v>0</v>
      </c>
      <c r="Q29" s="42" t="b">
        <f>OR(Feiertage!$B$1=A29,Feiertage!$B$2=A29,Feiertage!$B$3=A29,Feiertage!$B$4=A29,Feiertage!$B$5=A29,Feiertage!$B$6=A29,Feiertage!$B$7=A29,Feiertage!$B$8=A29,Feiertage!$B$9=A29)</f>
        <v>0</v>
      </c>
      <c r="R29" s="42" t="str">
        <f>IF(AND(D29&gt;E29,D29&lt;20),4,IF(AND(D29&lt;E29,D29&lt;=6),6-D29,""))</f>
        <v/>
      </c>
      <c r="S29" s="42" t="str">
        <f t="shared" si="27"/>
        <v/>
      </c>
      <c r="T29" s="42" t="str">
        <f t="shared" si="28"/>
        <v/>
      </c>
      <c r="U29" s="42" t="str">
        <f t="shared" si="29"/>
        <v/>
      </c>
      <c r="V29" s="42" t="str">
        <f t="shared" si="30"/>
        <v/>
      </c>
      <c r="W29" s="42" t="str">
        <f t="shared" si="31"/>
        <v/>
      </c>
      <c r="X29" s="42" t="str">
        <f t="shared" si="32"/>
        <v/>
      </c>
      <c r="Y29" s="43" t="s">
        <v>49</v>
      </c>
    </row>
    <row r="30" spans="1:25" x14ac:dyDescent="0.2">
      <c r="A30" s="32">
        <v>42176</v>
      </c>
      <c r="B30" s="32" t="s">
        <v>44</v>
      </c>
      <c r="C30" s="33"/>
      <c r="D30" s="34"/>
      <c r="E30" s="35"/>
      <c r="F30" t="str">
        <f>IF(K30="X",Gesamt!$C$8,IF(J30="X",Gesamt!$C$9,IF(IF(E30&lt;D30,E30+(24-D30),E30-D30)&gt;0,IF(E30&lt;D30,E30+(24-D30),E30-D30),"")))</f>
        <v/>
      </c>
      <c r="G30" s="66" t="str">
        <f t="shared" si="22"/>
        <v/>
      </c>
      <c r="H30" s="66" t="str">
        <f t="shared" si="23"/>
        <v/>
      </c>
      <c r="I30" s="66" t="str">
        <f t="shared" si="24"/>
        <v/>
      </c>
      <c r="J30" s="66" t="str">
        <f t="shared" si="25"/>
        <v/>
      </c>
      <c r="K30" s="66" t="str">
        <f t="shared" si="26"/>
        <v/>
      </c>
      <c r="L30" s="44" t="str">
        <f>IF(OR(Q30=1,Q31=1,B30="Sonntag",B31="Sonntag"),"",SUM(R30:X30))</f>
        <v/>
      </c>
      <c r="M30" s="45" t="str">
        <f>IF(B31="Sonntag","",IF(AND(Q30=1,D30&gt;E30),SUM(U30:X30),""))</f>
        <v/>
      </c>
      <c r="N30" s="45" t="str">
        <f>IF(AND(Q30=1,Q32=1),"",IF(Q31=1,SUM(R30:T30),""))</f>
        <v/>
      </c>
      <c r="O30" s="45" t="str">
        <f>IF(Q32=1,"",IF(AND(B30="Sonntag",D30&gt;E30,Q30=0),SUM(U30:X30),""))</f>
        <v/>
      </c>
      <c r="P30" s="45" t="str">
        <f>IF(OR(Q30=1,Q32=1),"",IF(B31="Sonntag",SUM(R30:T30),""))</f>
        <v/>
      </c>
      <c r="Q30" s="45" t="b">
        <f>OR(Feiertage!$B$1=A30,Feiertage!$B$2=A30,Feiertage!$B$3=A30,Feiertage!$B$4=A30,Feiertage!$B$5=A30,Feiertage!$B$6=A30,Feiertage!$B$7=A30,Feiertage!$B$8=A30,Feiertage!$B$9=A30)</f>
        <v>0</v>
      </c>
      <c r="R30" s="45" t="str">
        <f>IF(AND(D30&gt;E30,D30&lt;20),4,"")</f>
        <v/>
      </c>
      <c r="S30" s="45" t="str">
        <f t="shared" si="27"/>
        <v/>
      </c>
      <c r="T30" s="45" t="str">
        <f t="shared" si="28"/>
        <v/>
      </c>
      <c r="U30" s="45" t="str">
        <f t="shared" si="29"/>
        <v/>
      </c>
      <c r="V30" s="45" t="str">
        <f t="shared" si="30"/>
        <v/>
      </c>
      <c r="W30" s="45" t="str">
        <f t="shared" si="31"/>
        <v/>
      </c>
      <c r="X30" s="45" t="str">
        <f>IF(AND(D30&lt;E30,E30&lt;6),E30-D30,"")</f>
        <v/>
      </c>
      <c r="Y30" s="46" t="s">
        <v>44</v>
      </c>
    </row>
    <row r="31" spans="1:25" s="54" customFormat="1" x14ac:dyDescent="0.2">
      <c r="A31" s="32"/>
      <c r="B31" s="32"/>
      <c r="C31" s="47"/>
      <c r="D31" s="102" t="s">
        <v>50</v>
      </c>
      <c r="E31" s="102"/>
      <c r="F31" s="48">
        <f>SUM(F24:F30)</f>
        <v>0</v>
      </c>
      <c r="G31" s="48">
        <f>SUM(G24:G30)</f>
        <v>0</v>
      </c>
      <c r="H31" s="48">
        <f>SUM(H24:H30)</f>
        <v>0</v>
      </c>
      <c r="I31" s="48">
        <f>SUM(I24:I30)</f>
        <v>0</v>
      </c>
      <c r="J31" s="49">
        <f>COUNTIF(J24:J30,"X")</f>
        <v>0</v>
      </c>
      <c r="K31" s="50">
        <f>COUNTIF(K24:K30,"X")</f>
        <v>0</v>
      </c>
      <c r="L31" s="64"/>
      <c r="M31" s="64"/>
      <c r="N31" s="31"/>
      <c r="O31" s="64"/>
      <c r="P31" s="31"/>
    </row>
    <row r="32" spans="1:25" x14ac:dyDescent="0.2">
      <c r="A32" s="32">
        <v>42543</v>
      </c>
      <c r="B32" s="32" t="s">
        <v>51</v>
      </c>
      <c r="C32" s="33"/>
      <c r="D32" s="34"/>
      <c r="E32" s="35"/>
      <c r="F32" t="str">
        <f>IF(K32="X",Gesamt!$C$8,IF(J32="X",Gesamt!$C$9,IF(IF(E32&lt;D32,E32+(24-D32),E32-D32)&gt;0,IF(E32&lt;D32,E32+(24-D32),E32-D32),"")))</f>
        <v/>
      </c>
      <c r="G32" s="66" t="str">
        <f t="shared" ref="G32:G38" si="33">IF(SUM(L32:P32)=0,"",SUM(L32:P32))</f>
        <v/>
      </c>
      <c r="H32" s="66" t="str">
        <f t="shared" ref="H32:H38" si="34">IF(D32="","",IF(Q32=0,IF(B32="Sonntag",IF(D32&gt;E32,24-D32,E32-D32),IF(AND(B32="Samstag",Q33=0),IF(D32&gt;E32,E32,""),"")),IF(AND(B32="Samstag",Q33=0),IF(D32&gt;E32,E32,""),"")))</f>
        <v/>
      </c>
      <c r="I32" s="66" t="str">
        <f t="shared" ref="I32:I38" si="35">IF(D32="","",IF(AND(Q32=1,Q33=1),IF(D32&gt;E32,24-D32+E32,E32-D32),IF(Q32=1,IF(D32&gt;E32,24-D32,E32-D32),IF(AND(Q33=1,D32&gt;E32),E32,""))))</f>
        <v/>
      </c>
      <c r="J32" s="66" t="str">
        <f t="shared" ref="J32:J38" si="36">IF(C32="Urlaub","X","")</f>
        <v/>
      </c>
      <c r="K32" s="66" t="str">
        <f t="shared" ref="K32:K38" si="37">IF(C32="Krank","X","")</f>
        <v/>
      </c>
      <c r="L32" s="37">
        <f>IF(OR(Q32=1,Q33=1,B32="Sonntag",B33="Sonntag"),"",SUM(R32:W32))</f>
        <v>0</v>
      </c>
      <c r="M32" s="38" t="str">
        <f>IF(B32="Sonntag","",IF(AND(Q32=1,D32&gt;E32),SUM(U32:W32),""))</f>
        <v/>
      </c>
      <c r="N32" s="38" t="str">
        <f>IF(OR(AND(Q32=1,Q33=1),AND(Q33=1,B32="Sonntag")),"",IF(Q33=1,SUM(R32:T32),""))</f>
        <v/>
      </c>
      <c r="O32" s="38" t="str">
        <f>IF(Q33=1,"",IF(AND(B32="Sonntag",D32&gt;E32,Q32=0),SUM(U32:W32),""))</f>
        <v/>
      </c>
      <c r="P32" s="38" t="str">
        <f>IF(OR(Q32=1,Q33=1),"",IF(B33="Sonntag",SUM(R32:W32),""))</f>
        <v/>
      </c>
      <c r="Q32" s="38" t="b">
        <f>OR(Feiertage!$B$1=A32,Feiertage!$B$2=A32,Feiertage!$B$3=A32,Feiertage!$B$4=A32,Feiertage!$B$5=A32,Feiertage!$B$6=A32,Feiertage!$B$7=A32,Feiertage!$B$8=A32,Feiertage!$B$9=A32)</f>
        <v>0</v>
      </c>
      <c r="R32" s="38" t="str">
        <f>IF(AND(D32&gt;E32,D32&lt;20),4,"")</f>
        <v/>
      </c>
      <c r="S32" s="38" t="str">
        <f t="shared" ref="S32:S38" si="38">IF(AND(D32&gt;E32,D32&gt;=20),24-D32,"")</f>
        <v/>
      </c>
      <c r="T32" s="38" t="str">
        <f t="shared" ref="T32:T38" si="39">IF(AND(D32&lt;E32,E32&gt;=20),E32-20,"")</f>
        <v/>
      </c>
      <c r="U32" s="38" t="str">
        <f t="shared" ref="U32:U38" si="40">IF(AND(D32&gt;E32,E32&gt;=6),6,"")</f>
        <v/>
      </c>
      <c r="V32" s="38" t="str">
        <f t="shared" ref="V32:V38" si="41">IF(AND(D32&gt;E32,E32&lt;6),E32,"")</f>
        <v/>
      </c>
      <c r="W32" s="38" t="str">
        <f t="shared" ref="W32:W38" si="42">IF(AND(D32&lt;E32,E32&gt;=6,D32&lt;=6),6-D32,"")</f>
        <v/>
      </c>
      <c r="X32" s="38" t="str">
        <f t="shared" ref="X32:X37" si="43">IF(AND(D32&lt;E32,E32&lt;6),6-E32,"")</f>
        <v/>
      </c>
      <c r="Y32" s="39" t="s">
        <v>47</v>
      </c>
    </row>
    <row r="33" spans="1:25" x14ac:dyDescent="0.2">
      <c r="A33" s="32">
        <v>42544</v>
      </c>
      <c r="B33" s="32" t="s">
        <v>52</v>
      </c>
      <c r="C33" s="33"/>
      <c r="D33" s="34"/>
      <c r="E33" s="35"/>
      <c r="F33" t="str">
        <f>IF(K33="X",Gesamt!$C$8,IF(J33="X",Gesamt!$C$9,IF(IF(E33&lt;D33,E33+(24-D33),E33-D33)&gt;0,IF(E33&lt;D33,E33+(24-D33),E33-D33),"")))</f>
        <v/>
      </c>
      <c r="G33" s="66" t="str">
        <f t="shared" si="33"/>
        <v/>
      </c>
      <c r="H33" s="66" t="str">
        <f t="shared" si="34"/>
        <v/>
      </c>
      <c r="I33" s="66" t="str">
        <f t="shared" si="35"/>
        <v/>
      </c>
      <c r="J33" s="66" t="str">
        <f t="shared" si="36"/>
        <v/>
      </c>
      <c r="K33" s="66" t="str">
        <f t="shared" si="37"/>
        <v/>
      </c>
      <c r="L33" s="37">
        <f>IF(OR(Q33=1,Q34=1,B33="Sonntag",B34="Sonntag"),"",SUM(R33:W33))</f>
        <v>0</v>
      </c>
      <c r="M33" s="38" t="str">
        <f>IF(B33="Sonntag","",IF(AND(Q33=1,D33&gt;E33),SUM(U33:W33),""))</f>
        <v/>
      </c>
      <c r="N33" s="38" t="str">
        <f>IF(OR(AND(Q33=1,Q34=1),AND(Q34=1,B33="Sonntag")),"",IF(Q34=1,SUM(R33:T33),""))</f>
        <v/>
      </c>
      <c r="O33" s="38" t="str">
        <f>IF(Q34=1,"",IF(AND(B33="Sonntag",D33&gt;E33,Q33=0),SUM(U33:W33),""))</f>
        <v/>
      </c>
      <c r="P33" s="38" t="str">
        <f>IF(OR(Q33=1,Q34=1),"",IF(B34="Sonntag",SUM(R33:W33),""))</f>
        <v/>
      </c>
      <c r="Q33" s="38" t="b">
        <f>OR(Feiertage!$B$1=A33,Feiertage!$B$2=A33,Feiertage!$B$3=A33,Feiertage!$B$4=A33,Feiertage!$B$5=A33,Feiertage!$B$6=A33,Feiertage!$B$7=A33,Feiertage!$B$8=A33,Feiertage!$B$9=A33)</f>
        <v>0</v>
      </c>
      <c r="R33" s="38" t="str">
        <f>IF(AND(D33&gt;E33,D33&lt;20),4,"")</f>
        <v/>
      </c>
      <c r="S33" s="38" t="str">
        <f t="shared" si="38"/>
        <v/>
      </c>
      <c r="T33" s="38" t="str">
        <f t="shared" si="39"/>
        <v/>
      </c>
      <c r="U33" s="38" t="str">
        <f t="shared" si="40"/>
        <v/>
      </c>
      <c r="V33" s="38" t="str">
        <f t="shared" si="41"/>
        <v/>
      </c>
      <c r="W33" s="38" t="str">
        <f t="shared" si="42"/>
        <v/>
      </c>
      <c r="X33" s="38" t="str">
        <f t="shared" si="43"/>
        <v/>
      </c>
      <c r="Y33" s="39" t="s">
        <v>47</v>
      </c>
    </row>
    <row r="34" spans="1:25" x14ac:dyDescent="0.2">
      <c r="A34" s="32">
        <v>42545</v>
      </c>
      <c r="B34" s="32" t="s">
        <v>53</v>
      </c>
      <c r="C34" s="33"/>
      <c r="D34" s="34"/>
      <c r="E34" s="35"/>
      <c r="F34" t="str">
        <f>IF(K34="X",Gesamt!$C$8,IF(J34="X",Gesamt!$C$9,IF(IF(E34&lt;D34,E34+(24-D34),E34-D34)&gt;0,IF(E34&lt;D34,E34+(24-D34),E34-D34),"")))</f>
        <v/>
      </c>
      <c r="G34" s="66" t="str">
        <f t="shared" si="33"/>
        <v/>
      </c>
      <c r="H34" s="66" t="str">
        <f t="shared" si="34"/>
        <v/>
      </c>
      <c r="I34" s="66" t="str">
        <f t="shared" si="35"/>
        <v/>
      </c>
      <c r="J34" s="66" t="str">
        <f t="shared" si="36"/>
        <v/>
      </c>
      <c r="K34" s="66" t="str">
        <f t="shared" si="37"/>
        <v/>
      </c>
      <c r="L34" s="37">
        <f>IF(OR(Q34=1,Q35=1,B34="Sonntag",B35="Sonntag"),"",SUM(R34:W34))</f>
        <v>0</v>
      </c>
      <c r="M34" s="38" t="str">
        <f>IF(B34="Sonntag","",IF(AND(Q34=1,D34&gt;E34),SUM(U34:W34),""))</f>
        <v/>
      </c>
      <c r="N34" s="38" t="str">
        <f>IF(OR(AND(Q34=1,Q35=1),AND(Q35=1,B34="Sonntag")),"",IF(Q35=1,SUM(R34:T34),""))</f>
        <v/>
      </c>
      <c r="O34" s="38" t="str">
        <f>IF(Q35=1,"",IF(AND(B34="Sonntag",D34&gt;E34,Q34=0),SUM(U34:W34),""))</f>
        <v/>
      </c>
      <c r="P34" s="38" t="str">
        <f>IF(OR(Q34=1,Q35=1),"",IF(B35="Sonntag",SUM(R34:W34),""))</f>
        <v/>
      </c>
      <c r="Q34" s="38" t="b">
        <f>OR(Feiertage!$B$1=A34,Feiertage!$B$2=A34,Feiertage!$B$3=A34,Feiertage!$B$4=A34,Feiertage!$B$5=A34,Feiertage!$B$6=A34,Feiertage!$B$7=A34,Feiertage!$B$8=A34,Feiertage!$B$9=A34)</f>
        <v>0</v>
      </c>
      <c r="R34" s="38" t="str">
        <f>IF(AND(D34&gt;E34,D34&lt;20),4,"")</f>
        <v/>
      </c>
      <c r="S34" s="38" t="str">
        <f t="shared" si="38"/>
        <v/>
      </c>
      <c r="T34" s="38" t="str">
        <f t="shared" si="39"/>
        <v/>
      </c>
      <c r="U34" s="38" t="str">
        <f t="shared" si="40"/>
        <v/>
      </c>
      <c r="V34" s="38" t="str">
        <f t="shared" si="41"/>
        <v/>
      </c>
      <c r="W34" s="38" t="str">
        <f t="shared" si="42"/>
        <v/>
      </c>
      <c r="X34" s="38" t="str">
        <f t="shared" si="43"/>
        <v/>
      </c>
      <c r="Y34" s="39" t="s">
        <v>47</v>
      </c>
    </row>
    <row r="35" spans="1:25" x14ac:dyDescent="0.2">
      <c r="A35" s="32">
        <v>42546</v>
      </c>
      <c r="B35" s="32" t="s">
        <v>46</v>
      </c>
      <c r="C35" s="33"/>
      <c r="D35" s="34"/>
      <c r="E35" s="35"/>
      <c r="F35" t="str">
        <f>IF(K35="X",Gesamt!$C$8,IF(J35="X",Gesamt!$C$9,IF(IF(E35&lt;D35,E35+(24-D35),E35-D35)&gt;0,IF(E35&lt;D35,E35+(24-D35),E35-D35),"")))</f>
        <v/>
      </c>
      <c r="G35" s="66" t="str">
        <f t="shared" si="33"/>
        <v/>
      </c>
      <c r="H35" s="66" t="str">
        <f t="shared" si="34"/>
        <v/>
      </c>
      <c r="I35" s="66" t="str">
        <f t="shared" si="35"/>
        <v/>
      </c>
      <c r="J35" s="66" t="str">
        <f t="shared" si="36"/>
        <v/>
      </c>
      <c r="K35" s="66" t="str">
        <f t="shared" si="37"/>
        <v/>
      </c>
      <c r="L35" s="37">
        <f>IF(OR(Q35=1,Q36=1,B35="Sonntag",B36="Sonntag"),"",SUM(R35:W35))</f>
        <v>0</v>
      </c>
      <c r="M35" s="38" t="str">
        <f>IF(B35="Sonntag","",IF(AND(Q35=1,D35&gt;E35),SUM(U35:W35),""))</f>
        <v/>
      </c>
      <c r="N35" s="38" t="str">
        <f>IF(OR(AND(Q35=1,Q36=1),AND(Q36=1,B35="Sonntag")),"",IF(Q36=1,SUM(R35:T35),""))</f>
        <v/>
      </c>
      <c r="O35" s="38" t="str">
        <f>IF(Q36=1,"",IF(AND(B35="Sonntag",D35&gt;E35,Q35=0),SUM(U35:W35),""))</f>
        <v/>
      </c>
      <c r="P35" s="38" t="str">
        <f>IF(OR(Q35=1,Q36=1),"",IF(B36="Sonntag",SUM(R35:W35),""))</f>
        <v/>
      </c>
      <c r="Q35" s="38" t="b">
        <f>OR(Feiertage!$B$1=A35,Feiertage!$B$2=A35,Feiertage!$B$3=A35,Feiertage!$B$4=A35,Feiertage!$B$5=A35,Feiertage!$B$6=A35,Feiertage!$B$7=A35,Feiertage!$B$8=A35,Feiertage!$B$9=A35)</f>
        <v>0</v>
      </c>
      <c r="R35" s="38" t="str">
        <f>IF(AND(D35&gt;E35,D35&lt;20),4,"")</f>
        <v/>
      </c>
      <c r="S35" s="38" t="str">
        <f t="shared" si="38"/>
        <v/>
      </c>
      <c r="T35" s="38" t="str">
        <f t="shared" si="39"/>
        <v/>
      </c>
      <c r="U35" s="38" t="str">
        <f t="shared" si="40"/>
        <v/>
      </c>
      <c r="V35" s="38" t="str">
        <f t="shared" si="41"/>
        <v/>
      </c>
      <c r="W35" s="38" t="str">
        <f t="shared" si="42"/>
        <v/>
      </c>
      <c r="X35" s="38" t="str">
        <f t="shared" si="43"/>
        <v/>
      </c>
      <c r="Y35" s="39" t="s">
        <v>47</v>
      </c>
    </row>
    <row r="36" spans="1:25" x14ac:dyDescent="0.2">
      <c r="A36" s="32">
        <v>42547</v>
      </c>
      <c r="B36" s="32" t="s">
        <v>48</v>
      </c>
      <c r="C36" s="33"/>
      <c r="D36" s="34"/>
      <c r="E36" s="35"/>
      <c r="F36" t="str">
        <f>IF(K36="X",Gesamt!$C$8,IF(J36="X",Gesamt!$C$9,IF(IF(E36&lt;D36,E36+(24-D36),E36-D36)&gt;0,IF(E36&lt;D36,E36+(24-D36),E36-D36),"")))</f>
        <v/>
      </c>
      <c r="G36" s="66" t="str">
        <f t="shared" si="33"/>
        <v/>
      </c>
      <c r="H36" s="66" t="str">
        <f t="shared" si="34"/>
        <v/>
      </c>
      <c r="I36" s="66" t="str">
        <f t="shared" si="35"/>
        <v/>
      </c>
      <c r="J36" s="66" t="str">
        <f t="shared" si="36"/>
        <v/>
      </c>
      <c r="K36" s="66" t="str">
        <f t="shared" si="37"/>
        <v/>
      </c>
      <c r="L36" s="37">
        <f>IF(OR(Q36=1,Q37=1,B36="Sonntag",B37="Sonntag"),"",SUM(R36:W36))</f>
        <v>0</v>
      </c>
      <c r="M36" s="38" t="str">
        <f>IF(B36="Sonntag","",IF(AND(Q36=1,D36&gt;E36),SUM(U36:W36),""))</f>
        <v/>
      </c>
      <c r="N36" s="38" t="str">
        <f>IF(OR(AND(Q36=1,Q37=1),AND(Q37=1,B36="Sonntag")),"",IF(Q37=1,SUM(R36:T36),""))</f>
        <v/>
      </c>
      <c r="O36" s="38" t="str">
        <f>IF(Q37=1,"",IF(AND(B36="Sonntag",D36&gt;E36,Q36=0),SUM(U36:W36),""))</f>
        <v/>
      </c>
      <c r="P36" s="38" t="str">
        <f>IF(OR(Q36=1,Q37=1),"",IF(B37="Sonntag",SUM(R36:W36),""))</f>
        <v/>
      </c>
      <c r="Q36" s="38" t="b">
        <f>OR(Feiertage!$B$1=A36,Feiertage!$B$2=A36,Feiertage!$B$3=A36,Feiertage!$B$4=A36,Feiertage!$B$5=A36,Feiertage!$B$6=A36,Feiertage!$B$7=A36,Feiertage!$B$8=A36,Feiertage!$B$9=A36)</f>
        <v>0</v>
      </c>
      <c r="R36" s="38" t="str">
        <f>IF(AND(D36&gt;E36,D36&lt;20),4,"")</f>
        <v/>
      </c>
      <c r="S36" s="38" t="str">
        <f t="shared" si="38"/>
        <v/>
      </c>
      <c r="T36" s="38" t="str">
        <f t="shared" si="39"/>
        <v/>
      </c>
      <c r="U36" s="38" t="str">
        <f t="shared" si="40"/>
        <v/>
      </c>
      <c r="V36" s="38" t="str">
        <f t="shared" si="41"/>
        <v/>
      </c>
      <c r="W36" s="38" t="str">
        <f t="shared" si="42"/>
        <v/>
      </c>
      <c r="X36" s="38" t="str">
        <f t="shared" si="43"/>
        <v/>
      </c>
      <c r="Y36" s="39" t="s">
        <v>47</v>
      </c>
    </row>
    <row r="37" spans="1:25" x14ac:dyDescent="0.2">
      <c r="A37" s="32">
        <v>42548</v>
      </c>
      <c r="B37" s="32" t="s">
        <v>49</v>
      </c>
      <c r="C37" s="33"/>
      <c r="D37" s="34"/>
      <c r="E37" s="35"/>
      <c r="F37" t="str">
        <f>IF(K37="X",Gesamt!$C$8,IF(J37="X",Gesamt!$C$9,IF(IF(E37&lt;D37,E37+(24-D37),E37-D37)&gt;0,IF(E37&lt;D37,E37+(24-D37),E37-D37),"")))</f>
        <v/>
      </c>
      <c r="G37" s="66" t="str">
        <f t="shared" si="33"/>
        <v/>
      </c>
      <c r="H37" s="66" t="str">
        <f t="shared" si="34"/>
        <v/>
      </c>
      <c r="I37" s="66" t="str">
        <f t="shared" si="35"/>
        <v/>
      </c>
      <c r="J37" s="66" t="str">
        <f t="shared" si="36"/>
        <v/>
      </c>
      <c r="K37" s="66" t="str">
        <f t="shared" si="37"/>
        <v/>
      </c>
      <c r="L37" s="41" t="str">
        <f>IF(OR(Q37=1,Q38=1,B37="Sonntag",B38="Sonntag"),"",SUM(R37:X37))</f>
        <v/>
      </c>
      <c r="M37" s="42" t="str">
        <f>IF(B37="Sonntag","",IF(AND(Q37=1,D37&gt;E37),SUM(U37:X37),""))</f>
        <v/>
      </c>
      <c r="N37" s="42" t="str">
        <f>IF(AND(Q37=1,Q38=1),"",IF(Q38=1,SUM(R37:T37),""))</f>
        <v/>
      </c>
      <c r="O37" s="42" t="str">
        <f>IF(Q38=1,"",IF(AND(B37="Sonntag",D37&gt;E37,Q37=0),SUM(U37:X37),""))</f>
        <v/>
      </c>
      <c r="P37" s="42">
        <f>IF(OR(Q37=1,Q38=1),"",IF(B38="Sonntag",SUM(R37:T37),""))</f>
        <v>0</v>
      </c>
      <c r="Q37" s="42" t="b">
        <f>OR(Feiertage!$B$1=A37,Feiertage!$B$2=A37,Feiertage!$B$3=A37,Feiertage!$B$4=A37,Feiertage!$B$5=A37,Feiertage!$B$6=A37,Feiertage!$B$7=A37,Feiertage!$B$8=A37,Feiertage!$B$9=A37)</f>
        <v>0</v>
      </c>
      <c r="R37" s="42" t="str">
        <f>IF(AND(D37&gt;E37,D37&lt;20),4,IF(AND(D37&lt;E37,D37&lt;=6),6-D37,""))</f>
        <v/>
      </c>
      <c r="S37" s="42" t="str">
        <f t="shared" si="38"/>
        <v/>
      </c>
      <c r="T37" s="42" t="str">
        <f t="shared" si="39"/>
        <v/>
      </c>
      <c r="U37" s="42" t="str">
        <f t="shared" si="40"/>
        <v/>
      </c>
      <c r="V37" s="42" t="str">
        <f t="shared" si="41"/>
        <v/>
      </c>
      <c r="W37" s="42" t="str">
        <f t="shared" si="42"/>
        <v/>
      </c>
      <c r="X37" s="42" t="str">
        <f t="shared" si="43"/>
        <v/>
      </c>
      <c r="Y37" s="43" t="s">
        <v>49</v>
      </c>
    </row>
    <row r="38" spans="1:25" x14ac:dyDescent="0.2">
      <c r="A38" s="32">
        <v>42549</v>
      </c>
      <c r="B38" s="32" t="s">
        <v>44</v>
      </c>
      <c r="C38" s="33"/>
      <c r="D38" s="34"/>
      <c r="E38" s="35"/>
      <c r="F38" t="str">
        <f>IF(K38="X",Gesamt!$C$8,IF(J38="X",Gesamt!$C$9,IF(IF(E38&lt;D38,E38+(24-D38),E38-D38)&gt;0,IF(E38&lt;D38,E38+(24-D38),E38-D38),"")))</f>
        <v/>
      </c>
      <c r="G38" s="66" t="str">
        <f t="shared" si="33"/>
        <v/>
      </c>
      <c r="H38" s="66" t="str">
        <f t="shared" si="34"/>
        <v/>
      </c>
      <c r="I38" s="66" t="str">
        <f t="shared" si="35"/>
        <v/>
      </c>
      <c r="J38" s="66" t="str">
        <f t="shared" si="36"/>
        <v/>
      </c>
      <c r="K38" s="66" t="str">
        <f t="shared" si="37"/>
        <v/>
      </c>
      <c r="L38" s="44" t="str">
        <f>IF(OR(Q38=1,Q39=1,B38="Sonntag",B39="Sonntag"),"",SUM(R38:X38))</f>
        <v/>
      </c>
      <c r="M38" s="45" t="str">
        <f>IF(B39="Sonntag","",IF(AND(Q38=1,D38&gt;E38),SUM(U38:X38),""))</f>
        <v/>
      </c>
      <c r="N38" s="45" t="str">
        <f>IF(AND(Q38=1,Q42=1),"",IF(Q39=1,SUM(R38:T38),""))</f>
        <v/>
      </c>
      <c r="O38" s="45" t="str">
        <f>IF(Q42=1,"",IF(AND(B38="Sonntag",D38&gt;E38,Q38=0),SUM(U38:X38),""))</f>
        <v/>
      </c>
      <c r="P38" s="45" t="str">
        <f>IF(OR(Q38=1,Q42=1),"",IF(B39="Sonntag",SUM(R38:T38),""))</f>
        <v/>
      </c>
      <c r="Q38" s="45" t="b">
        <f>OR(Feiertage!$B$1=A38,Feiertage!$B$2=A38,Feiertage!$B$3=A38,Feiertage!$B$4=A38,Feiertage!$B$5=A38,Feiertage!$B$6=A38,Feiertage!$B$7=A38,Feiertage!$B$8=A38,Feiertage!$B$9=A38)</f>
        <v>0</v>
      </c>
      <c r="R38" s="45" t="str">
        <f>IF(AND(D38&gt;E38,D38&lt;20),4,"")</f>
        <v/>
      </c>
      <c r="S38" s="45" t="str">
        <f t="shared" si="38"/>
        <v/>
      </c>
      <c r="T38" s="45" t="str">
        <f t="shared" si="39"/>
        <v/>
      </c>
      <c r="U38" s="45" t="str">
        <f t="shared" si="40"/>
        <v/>
      </c>
      <c r="V38" s="45" t="str">
        <f t="shared" si="41"/>
        <v/>
      </c>
      <c r="W38" s="45" t="str">
        <f t="shared" si="42"/>
        <v/>
      </c>
      <c r="X38" s="45" t="str">
        <f>IF(AND(D38&lt;E38,E38&lt;6),E38-D38,"")</f>
        <v/>
      </c>
      <c r="Y38" s="46" t="s">
        <v>44</v>
      </c>
    </row>
    <row r="39" spans="1:25" s="54" customFormat="1" x14ac:dyDescent="0.2">
      <c r="A39" s="56"/>
      <c r="B39" s="32"/>
      <c r="C39" s="59"/>
      <c r="D39" s="102" t="s">
        <v>50</v>
      </c>
      <c r="E39" s="102"/>
      <c r="F39" s="48">
        <f>SUM(F32:F38)</f>
        <v>0</v>
      </c>
      <c r="G39" s="48">
        <f>SUM(G32:G38)</f>
        <v>0</v>
      </c>
      <c r="H39" s="48">
        <f>SUM(H32:H38)</f>
        <v>0</v>
      </c>
      <c r="I39" s="48">
        <f>SUM(I32:I38)</f>
        <v>0</v>
      </c>
      <c r="J39" s="49">
        <f>COUNTIF(J32:J38,"X")</f>
        <v>0</v>
      </c>
      <c r="K39" s="50">
        <f>COUNTIF(K32:K38,"X")</f>
        <v>0</v>
      </c>
      <c r="L39" s="64"/>
      <c r="M39" s="64"/>
      <c r="N39" s="31"/>
      <c r="O39" s="64"/>
      <c r="P39" s="64"/>
    </row>
    <row r="40" spans="1:25" s="54" customFormat="1" x14ac:dyDescent="0.2">
      <c r="A40" s="32">
        <v>42184</v>
      </c>
      <c r="B40" s="32" t="s">
        <v>51</v>
      </c>
      <c r="C40" s="33"/>
      <c r="D40" s="34"/>
      <c r="E40" s="35"/>
      <c r="F40" t="str">
        <f>IF(K40="X",Gesamt!$C$8,IF(J40="X",Gesamt!$C$9,IF(IF(E40&lt;D40,E40+(24-D40),E40-D40)&gt;0,IF(E40&lt;D40,E40+(24-D40),E40-D40),"")))</f>
        <v/>
      </c>
      <c r="G40" s="66" t="str">
        <f>IF(SUM(L40:P40)=0,"",SUM(L40:P40))</f>
        <v/>
      </c>
      <c r="H40" s="66" t="str">
        <f>IF(D40="","",IF(Q40=0,IF(B40="Sonntag",IF(D40&gt;E40,24-D40,E40-D40),IF(AND(B40="Samstag",Q41=0),IF(D40&gt;E40,E40,""),"")),IF(AND(B40="Samstag",Q41=0),IF(D40&gt;E40,E40,""),"")))</f>
        <v/>
      </c>
      <c r="I40" s="66" t="str">
        <f>IF(D40="","",IF(AND(Q40=1,Q41=1),IF(D40&gt;E40,24-D40+E40,E40-D40),IF(Q40=1,IF(D40&gt;E40,24-D40,E40-D40),IF(AND(Q41=1,D40&gt;E40),E40,""))))</f>
        <v/>
      </c>
      <c r="J40" s="66" t="str">
        <f>IF(C40="Urlaub","X","")</f>
        <v/>
      </c>
      <c r="K40" s="66" t="str">
        <f>IF(C40="Krank","X","")</f>
        <v/>
      </c>
      <c r="L40" s="37">
        <f>IF(OR(Q40=1,Q41=1,B40="Sonntag",B41="Sonntag"),"",SUM(R40:W40))</f>
        <v>0</v>
      </c>
      <c r="M40" s="38" t="str">
        <f>IF(B40="Sonntag","",IF(AND(Q40=1,D40&gt;E40),SUM(U40:W40),""))</f>
        <v/>
      </c>
      <c r="N40" s="38" t="str">
        <f>IF(OR(AND(Q40=1,Q41=1),AND(Q41=1,B40="Sonntag")),"",IF(Q41=1,SUM(R40:T40),""))</f>
        <v/>
      </c>
      <c r="O40" s="38" t="str">
        <f>IF(Q41=1,"",IF(AND(B40="Sonntag",D40&gt;E40,Q40=0),SUM(U40:W40),""))</f>
        <v/>
      </c>
      <c r="P40" s="38" t="str">
        <f>IF(OR(Q40=1,Q41=1),"",IF(B41="Sonntag",SUM(R40:W40),""))</f>
        <v/>
      </c>
      <c r="Q40" s="38" t="b">
        <f>OR(Feiertage!$B$1=A40,Feiertage!$B$2=A40,Feiertage!$B$3=A40,Feiertage!$B$4=A40,Feiertage!$B$5=A40,Feiertage!$B$6=A40,Feiertage!$B$7=A40,Feiertage!$B$8=A40,Feiertage!$B$9=A40)</f>
        <v>0</v>
      </c>
      <c r="R40" s="38" t="str">
        <f>IF(AND(D40&gt;E40,D40&lt;20),4,"")</f>
        <v/>
      </c>
      <c r="S40" s="38" t="str">
        <f>IF(AND(D40&gt;E40,D40&gt;=20),24-D40,"")</f>
        <v/>
      </c>
      <c r="T40" s="38" t="str">
        <f>IF(AND(D40&lt;E40,E40&gt;=20),E40-20,"")</f>
        <v/>
      </c>
      <c r="U40" s="38" t="str">
        <f>IF(AND(D40&gt;E40,E40&gt;=6),6,"")</f>
        <v/>
      </c>
      <c r="V40" s="38" t="str">
        <f>IF(AND(D40&gt;E40,E40&lt;6),E40,"")</f>
        <v/>
      </c>
      <c r="W40" s="38" t="str">
        <f>IF(AND(D40&lt;E40,E40&gt;=6,D40&lt;=6),6-D40,"")</f>
        <v/>
      </c>
      <c r="X40" s="38" t="str">
        <f>IF(AND(D40&lt;E40,E40&lt;6),6-E40,"")</f>
        <v/>
      </c>
      <c r="Y40" s="39" t="s">
        <v>47</v>
      </c>
    </row>
    <row r="41" spans="1:25" s="54" customFormat="1" x14ac:dyDescent="0.2">
      <c r="A41" s="32">
        <v>42185</v>
      </c>
      <c r="B41" s="32" t="s">
        <v>52</v>
      </c>
      <c r="C41" s="33"/>
      <c r="D41" s="34"/>
      <c r="E41" s="35"/>
      <c r="F41" t="str">
        <f>IF(K41="X",Gesamt!$C$8,IF(J41="X",Gesamt!$C$9,IF(IF(E41&lt;D41,E41+(24-D41),E41-D41)&gt;0,IF(E41&lt;D41,E41+(24-D41),E41-D41),"")))</f>
        <v/>
      </c>
      <c r="G41" s="66" t="str">
        <f>IF(SUM(L41:P41)=0,"",SUM(L41:P41))</f>
        <v/>
      </c>
      <c r="H41" s="66" t="str">
        <f>IF(D41="","",IF(Q41=0,IF(B41="Sonntag",IF(D41&gt;E41,24-D41,E41-D41),IF(AND(B41="Samstag",Q42=0),IF(D41&gt;E41,E41,""),"")),IF(AND(B41="Samstag",Q42=0),IF(D41&gt;E41,E41,""),"")))</f>
        <v/>
      </c>
      <c r="I41" s="66" t="str">
        <f>IF(D41="","",IF(AND(Q41=1,Q42=1),IF(D41&gt;E41,24-D41+E41,E41-D41),IF(Q41=1,IF(D41&gt;E41,24-D41,E41-D41),IF(AND(Q42=1,D41&gt;E41),E41,""))))</f>
        <v/>
      </c>
      <c r="J41" s="66" t="str">
        <f>IF(C41="Urlaub","X","")</f>
        <v/>
      </c>
      <c r="K41" s="66" t="str">
        <f>IF(C41="Krank","X","")</f>
        <v/>
      </c>
      <c r="L41" s="37">
        <f>IF(OR(Q41=1,Q42=1,B41="Sonntag",B42="Sonntag"),"",SUM(R41:W41))</f>
        <v>0</v>
      </c>
      <c r="M41" s="38" t="str">
        <f>IF(B41="Sonntag","",IF(AND(Q41=1,D41&gt;E41),SUM(U41:W41),""))</f>
        <v/>
      </c>
      <c r="N41" s="38" t="str">
        <f>IF(OR(AND(Q41=1,Q42=1),AND(Q42=1,B41="Sonntag")),"",IF(Q42=1,SUM(R41:T41),""))</f>
        <v/>
      </c>
      <c r="O41" s="38" t="str">
        <f>IF(Q42=1,"",IF(AND(B41="Sonntag",D41&gt;E41,Q41=0),SUM(U41:W41),""))</f>
        <v/>
      </c>
      <c r="P41" s="38" t="str">
        <f>IF(OR(Q41=1,Q42=1),"",IF(B42="Sonntag",SUM(R41:W41),""))</f>
        <v/>
      </c>
      <c r="Q41" s="38" t="b">
        <f>OR(Feiertage!$B$1=A41,Feiertage!$B$2=A41,Feiertage!$B$3=A41,Feiertage!$B$4=A41,Feiertage!$B$5=A41,Feiertage!$B$6=A41,Feiertage!$B$7=A41,Feiertage!$B$8=A41,Feiertage!$B$9=A41)</f>
        <v>0</v>
      </c>
      <c r="R41" s="38" t="str">
        <f>IF(AND(D41&gt;E41,D41&lt;20),4,"")</f>
        <v/>
      </c>
      <c r="S41" s="38" t="str">
        <f>IF(AND(D41&gt;E41,D41&gt;=20),24-D41,"")</f>
        <v/>
      </c>
      <c r="T41" s="38" t="str">
        <f>IF(AND(D41&lt;E41,E41&gt;=20),E41-20,"")</f>
        <v/>
      </c>
      <c r="U41" s="38" t="str">
        <f>IF(AND(D41&gt;E41,E41&gt;=6),6,"")</f>
        <v/>
      </c>
      <c r="V41" s="38" t="str">
        <f>IF(AND(D41&gt;E41,E41&lt;6),E41,"")</f>
        <v/>
      </c>
      <c r="W41" s="38" t="str">
        <f>IF(AND(D41&lt;E41,E41&gt;=6,D41&lt;=6),6-D41,"")</f>
        <v/>
      </c>
      <c r="X41" s="38" t="str">
        <f>IF(AND(D41&lt;E41,E41&lt;6),6-E41,"")</f>
        <v/>
      </c>
      <c r="Y41" s="39" t="s">
        <v>47</v>
      </c>
    </row>
    <row r="42" spans="1:25" s="54" customFormat="1" hidden="1" x14ac:dyDescent="0.2">
      <c r="A42" s="32">
        <v>42186</v>
      </c>
      <c r="B42" s="32" t="s">
        <v>53</v>
      </c>
      <c r="C42" s="33"/>
      <c r="D42" s="35"/>
      <c r="E42" s="35"/>
      <c r="F42" t="str">
        <f>IF(K42="X",Gesamt!$C$8,IF(J42="X",Gesamt!$C$9,IF(IF(E42&lt;D42,E42+(24-D42),E42-D42)&gt;0,IF(E42&lt;D42,E42+(24-D42),E42-D42),"")))</f>
        <v/>
      </c>
      <c r="G42" s="36" t="str">
        <f>IF(SUM(L42:P42)=0,"",SUM(L42:P42))</f>
        <v/>
      </c>
      <c r="H42" s="36" t="str">
        <f>IF(D42="","",IF(Q42=0,IF(B42="Sonntag",IF(D42&gt;E42,24-D42,E42-D42),IF(AND(B42="Samstag",Q43=0),IF(D42&gt;E42,E42,""),"")),IF(AND(B42="Samstag",Q43=0),IF(D42&gt;E42,E42,""),"")))</f>
        <v/>
      </c>
      <c r="I42" s="36" t="str">
        <f>IF(D42="","",IF(AND(Q42=1,Q43=1),IF(D42&gt;E42,24-D42+E42,E42-D42),IF(Q42=1,IF(D42&gt;E42,24-D42,E42-D42),IF(AND(Q43=1,D42&gt;E42),E42,""))))</f>
        <v/>
      </c>
      <c r="J42" s="36" t="str">
        <f>IF(C42="Urlaub","X","")</f>
        <v/>
      </c>
      <c r="K42" s="36" t="str">
        <f>IF(C42="Krank","X","")</f>
        <v/>
      </c>
      <c r="L42" s="37">
        <f>IF(OR(Q42=1,Q43=1,B42="Sonntag",B43="Sonntag"),"",SUM(R42:W42))</f>
        <v>0</v>
      </c>
      <c r="M42" s="38" t="str">
        <f>IF(B42="Sonntag","",IF(AND(Q42=1,D42&gt;E42),SUM(U42:W42),""))</f>
        <v/>
      </c>
      <c r="N42" s="38" t="str">
        <f>IF(OR(AND(Q42=1,Q43=1),AND(Q43=1,B42="Sonntag")),"",IF(Q43=1,SUM(R42:T42),""))</f>
        <v/>
      </c>
      <c r="O42" s="38" t="str">
        <f>IF(Q43=1,"",IF(AND(B42="Sonntag",D42&gt;E42,Q42=0),SUM(U42:W42),""))</f>
        <v/>
      </c>
      <c r="P42" s="38" t="str">
        <f>IF(OR(Q42=1,Q43=1),"",IF(B43="Sonntag",SUM(R42:W42),""))</f>
        <v/>
      </c>
      <c r="Q42" s="38" t="b">
        <f>OR(Feiertage!$B$1=A42,Feiertage!$B$2=A42,Feiertage!$B$3=A42,Feiertage!$B$4=A42,Feiertage!$B$5=A42,Feiertage!$B$6=A42,Feiertage!$B$7=A42,Feiertage!$B$8=A42,Feiertage!$B$9=A42)</f>
        <v>0</v>
      </c>
      <c r="R42" s="38" t="str">
        <f>IF(AND(D42&gt;E42,D42&lt;20),4,"")</f>
        <v/>
      </c>
      <c r="S42" s="38" t="str">
        <f>IF(AND(D42&gt;E42,D42&gt;=20),24-D42,"")</f>
        <v/>
      </c>
      <c r="T42" s="38" t="str">
        <f>IF(AND(D42&lt;E42,E42&gt;=20),E42-20,"")</f>
        <v/>
      </c>
      <c r="U42" s="38" t="str">
        <f>IF(AND(D42&gt;E42,E42&gt;=6),6,"")</f>
        <v/>
      </c>
      <c r="V42" s="38" t="str">
        <f>IF(AND(D42&gt;E42,E42&lt;6),E42,"")</f>
        <v/>
      </c>
      <c r="W42" s="38" t="str">
        <f>IF(AND(D42&lt;E42,E42&gt;=6,D42&lt;=6),6-D42,"")</f>
        <v/>
      </c>
      <c r="X42" s="38" t="str">
        <f>IF(AND(D42&lt;E42,E42&lt;6),6-E42,"")</f>
        <v/>
      </c>
      <c r="Y42" s="39" t="s">
        <v>47</v>
      </c>
    </row>
    <row r="43" spans="1:25" x14ac:dyDescent="0.2">
      <c r="A43" s="76"/>
      <c r="B43" s="29"/>
      <c r="C43" s="33"/>
      <c r="D43" s="102" t="s">
        <v>50</v>
      </c>
      <c r="E43" s="102"/>
      <c r="F43" s="48">
        <f>SUM(F40:F41)</f>
        <v>0</v>
      </c>
      <c r="G43" s="48">
        <f>SUM(G40:G41)</f>
        <v>0</v>
      </c>
      <c r="H43" s="48">
        <f>SUM(H40:H41)</f>
        <v>0</v>
      </c>
      <c r="I43" s="48">
        <f>SUM(I40:I41)</f>
        <v>0</v>
      </c>
      <c r="J43" s="49">
        <f>COUNTIF(J40:J41,"X")</f>
        <v>0</v>
      </c>
      <c r="K43" s="50">
        <f>COUNTIF(K40:K41,"X")</f>
        <v>0</v>
      </c>
      <c r="L43" s="31"/>
      <c r="M43" s="31"/>
      <c r="N43" s="31"/>
      <c r="O43" s="31"/>
      <c r="P43" s="31"/>
    </row>
    <row r="44" spans="1:25" x14ac:dyDescent="0.2">
      <c r="A44" s="77"/>
      <c r="B44" s="78"/>
      <c r="C44" s="78"/>
      <c r="D44" s="103" t="s">
        <v>50</v>
      </c>
      <c r="E44" s="103"/>
      <c r="F44" s="61">
        <f t="shared" ref="F44:K44" si="44">F15+F23+F31+F39+F43</f>
        <v>0</v>
      </c>
      <c r="G44" s="61">
        <f t="shared" si="44"/>
        <v>0</v>
      </c>
      <c r="H44" s="61">
        <f t="shared" si="44"/>
        <v>0</v>
      </c>
      <c r="I44" s="61">
        <f t="shared" si="44"/>
        <v>0</v>
      </c>
      <c r="J44" s="62">
        <f t="shared" si="44"/>
        <v>0</v>
      </c>
      <c r="K44" s="63">
        <f t="shared" si="44"/>
        <v>0</v>
      </c>
      <c r="L44" s="64"/>
      <c r="M44" s="64"/>
      <c r="N44" s="31"/>
      <c r="O44" s="64"/>
      <c r="P44" s="64"/>
      <c r="Q44" s="54"/>
      <c r="R44" s="54"/>
      <c r="S44" s="54"/>
      <c r="T44" s="54"/>
      <c r="U44" s="54"/>
      <c r="V44" s="54"/>
      <c r="W44" s="54"/>
      <c r="X44" s="54"/>
      <c r="Y44" s="54"/>
    </row>
  </sheetData>
  <mergeCells count="10">
    <mergeCell ref="D31:E31"/>
    <mergeCell ref="D39:E39"/>
    <mergeCell ref="D43:E43"/>
    <mergeCell ref="D44:E44"/>
    <mergeCell ref="A1:K1"/>
    <mergeCell ref="B3:D3"/>
    <mergeCell ref="G3:J3"/>
    <mergeCell ref="B5:D5"/>
    <mergeCell ref="D15:E15"/>
    <mergeCell ref="D23:E23"/>
  </mergeCells>
  <conditionalFormatting sqref="B40:B42">
    <cfRule type="expression" priority="15" stopIfTrue="1">
      <formula>Q40=1</formula>
    </cfRule>
  </conditionalFormatting>
  <conditionalFormatting sqref="B8:B39">
    <cfRule type="expression" priority="14" stopIfTrue="1">
      <formula>Q8=1</formula>
    </cfRule>
  </conditionalFormatting>
  <conditionalFormatting sqref="A40:A41">
    <cfRule type="expression" priority="12" stopIfTrue="1">
      <formula>Q40=1</formula>
    </cfRule>
  </conditionalFormatting>
  <conditionalFormatting sqref="A42">
    <cfRule type="expression" priority="13" stopIfTrue="1">
      <formula>Q42=1</formula>
    </cfRule>
  </conditionalFormatting>
  <conditionalFormatting sqref="A8:A38">
    <cfRule type="expression" priority="11" stopIfTrue="1">
      <formula>Q8=1</formula>
    </cfRule>
  </conditionalFormatting>
  <pageMargins left="0.70826771653543308" right="0.11811023622047245" top="1.1811023622047245" bottom="1.1811023622047245" header="0.78740157480314954" footer="0.78740157480314954"/>
  <pageSetup paperSize="0" scale="85" fitToWidth="0" fitToHeight="0" orientation="portrait" horizontalDpi="0" verticalDpi="0" copies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7"/>
  <sheetViews>
    <sheetView workbookViewId="0">
      <selection sqref="A1:K1"/>
    </sheetView>
  </sheetViews>
  <sheetFormatPr baseColWidth="10" defaultColWidth="8.83203125" defaultRowHeight="15" x14ac:dyDescent="0.2"/>
  <cols>
    <col min="1" max="1" width="10.1640625" style="1" customWidth="1"/>
    <col min="2" max="2" width="12.5" style="1" customWidth="1"/>
    <col min="3" max="3" width="9.6640625" style="1" customWidth="1"/>
    <col min="4" max="5" width="6.6640625" style="1" customWidth="1"/>
    <col min="6" max="6" width="9" style="1" customWidth="1"/>
    <col min="7" max="9" width="8" style="1" customWidth="1"/>
    <col min="10" max="10" width="6.6640625" style="1" customWidth="1"/>
    <col min="11" max="11" width="5.6640625" style="1" customWidth="1"/>
    <col min="12" max="25" width="10.6640625" style="1" hidden="1" customWidth="1"/>
    <col min="26" max="1024" width="10.6640625" style="1" customWidth="1"/>
  </cols>
  <sheetData>
    <row r="1" spans="1:25" ht="31.25" customHeight="1" x14ac:dyDescent="0.3">
      <c r="A1" s="104">
        <f>A8</f>
        <v>42186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25" ht="6.5" customHeigh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25" x14ac:dyDescent="0.2">
      <c r="A3" s="1" t="s">
        <v>2</v>
      </c>
      <c r="B3" s="105">
        <f>Gesamt!$B$5</f>
        <v>0</v>
      </c>
      <c r="C3" s="105"/>
      <c r="D3" s="105"/>
      <c r="F3" s="1" t="s">
        <v>3</v>
      </c>
      <c r="G3" s="105">
        <f>Gesamt!$G$5</f>
        <v>0</v>
      </c>
      <c r="H3" s="105"/>
      <c r="I3" s="105"/>
      <c r="J3" s="105"/>
    </row>
    <row r="4" spans="1:25" x14ac:dyDescent="0.2">
      <c r="B4" s="27"/>
      <c r="C4" s="27"/>
      <c r="D4" s="27"/>
    </row>
    <row r="5" spans="1:25" x14ac:dyDescent="0.2">
      <c r="A5" s="1" t="s">
        <v>1</v>
      </c>
      <c r="B5" s="105">
        <f>Gesamt!$B$3</f>
        <v>0</v>
      </c>
      <c r="C5" s="105"/>
      <c r="D5" s="105"/>
    </row>
    <row r="6" spans="1:25" x14ac:dyDescent="0.2">
      <c r="D6" s="28"/>
    </row>
    <row r="7" spans="1:25" ht="17" x14ac:dyDescent="0.2">
      <c r="A7" s="29" t="s">
        <v>37</v>
      </c>
      <c r="B7" s="29" t="s">
        <v>38</v>
      </c>
      <c r="C7" s="29" t="s">
        <v>39</v>
      </c>
      <c r="D7" s="30" t="s">
        <v>40</v>
      </c>
      <c r="E7" s="30" t="s">
        <v>41</v>
      </c>
      <c r="F7" s="30" t="s">
        <v>42</v>
      </c>
      <c r="G7" s="30" t="s">
        <v>54</v>
      </c>
      <c r="H7" s="30" t="s">
        <v>44</v>
      </c>
      <c r="I7" s="30" t="s">
        <v>45</v>
      </c>
      <c r="J7" s="30" t="s">
        <v>10</v>
      </c>
      <c r="K7" s="30" t="s">
        <v>11</v>
      </c>
      <c r="L7" s="31"/>
      <c r="M7" s="31"/>
      <c r="N7" s="31"/>
      <c r="O7" s="31"/>
      <c r="P7" s="31"/>
    </row>
    <row r="8" spans="1:25" x14ac:dyDescent="0.2">
      <c r="A8" s="32">
        <v>42186</v>
      </c>
      <c r="B8" s="32" t="s">
        <v>53</v>
      </c>
      <c r="C8" s="33"/>
      <c r="D8" s="34"/>
      <c r="E8" s="34"/>
      <c r="F8" t="str">
        <f>IF(K8="X",Gesamt!$C$8,IF(J8="X",Gesamt!$C$9,IF(IF(E8&lt;D8,E8+(24-D8),E8-D8)&gt;0,IF(E8&lt;D8,E8+(24-D8),E8-D8),"")))</f>
        <v/>
      </c>
      <c r="G8" s="36" t="str">
        <f>IF(SUM(L8:P8)=0,"",SUM(L8:P8))</f>
        <v/>
      </c>
      <c r="H8" s="36" t="str">
        <f>IF(D8="","",IF(Q8=0,IF(B8="Sonntag",IF(D8&gt;E8,24-D8,E8-D8),IF(AND(B8="Samstag",Q9=0),IF(D8&gt;E8,E8,""),"")),IF(AND(B8="Samstag",Q9=0),IF(D8&gt;E8,E8,""),"")))</f>
        <v/>
      </c>
      <c r="I8" s="36" t="str">
        <f>IF(D8="","",IF(AND(Q8=1,Q9=1),IF(D8&gt;E8,24-D8+E8,E8-D8),IF(Q8=1,IF(D8&gt;E8,24-D8,E8-D8),IF(AND(Q9=1,D8&gt;E8),E8,""))))</f>
        <v/>
      </c>
      <c r="J8" s="36" t="str">
        <f>IF(C8="Urlaub","X","")</f>
        <v/>
      </c>
      <c r="K8" s="36" t="str">
        <f>IF(C8="Krank","X","")</f>
        <v/>
      </c>
      <c r="L8" s="38">
        <f>IF(OR(Q8=1,Q9=1,B8="Sonntag",B9="Sonntag"),"",SUM(R8:W8))</f>
        <v>0</v>
      </c>
      <c r="M8" s="38" t="str">
        <f>IF(B8="Sonntag","",IF(AND(Q8=1,D8&gt;E8),SUM(U8:W8),""))</f>
        <v/>
      </c>
      <c r="N8" s="38" t="str">
        <f>IF(OR(AND(Q8=1,Q9=1),AND(Q9=1,B8="Sonntag")),"",IF(Q9=1,SUM(R8:T8),""))</f>
        <v/>
      </c>
      <c r="O8" s="38" t="str">
        <f>IF(Q9=1,"",IF(AND(B8="Sonntag",D8&gt;E8,Q8=0),SUM(U8:W8),""))</f>
        <v/>
      </c>
      <c r="P8" s="38" t="str">
        <f>IF(OR(Q8=1,Q9=1),"",IF(B9="Sonntag",SUM(R8:W8),""))</f>
        <v/>
      </c>
      <c r="Q8" s="38" t="b">
        <f>OR(Feiertage!$B$1=A8,Feiertage!$B$2=A8,Feiertage!$B$3=A8,Feiertage!$B$4=A8,Feiertage!$B$5=A8,Feiertage!$B$6=A8,Feiertage!$B$7=A8,Feiertage!$B$8=A8,Feiertage!$B$9=A8)</f>
        <v>0</v>
      </c>
      <c r="R8" s="38" t="str">
        <f>IF(AND(D8&gt;E8,D8&lt;20),4,"")</f>
        <v/>
      </c>
      <c r="S8" s="38" t="str">
        <f>IF(AND(D8&gt;E8,D8&gt;=20),24-D8,"")</f>
        <v/>
      </c>
      <c r="T8" s="38" t="str">
        <f>IF(AND(D8&lt;E8,E8&gt;=20),E8-20,"")</f>
        <v/>
      </c>
      <c r="U8" s="38" t="str">
        <f>IF(AND(D8&gt;E8,E8&gt;=6),6,"")</f>
        <v/>
      </c>
      <c r="V8" s="38" t="str">
        <f>IF(AND(D8&gt;E8,E8&lt;6),E8,"")</f>
        <v/>
      </c>
      <c r="W8" s="38" t="str">
        <f>IF(AND(D8&lt;E8,E8&gt;=6,D8&lt;=6),6-D8,"")</f>
        <v/>
      </c>
      <c r="X8" s="38" t="str">
        <f>IF(AND(D8&lt;E8,E8&lt;6),6-E8,"")</f>
        <v/>
      </c>
      <c r="Y8" s="39" t="s">
        <v>47</v>
      </c>
    </row>
    <row r="9" spans="1:25" x14ac:dyDescent="0.2">
      <c r="A9" s="32">
        <v>42187</v>
      </c>
      <c r="B9" s="32" t="s">
        <v>46</v>
      </c>
      <c r="C9" s="33"/>
      <c r="D9" s="34"/>
      <c r="E9" s="34"/>
      <c r="F9" t="str">
        <f>IF(K9="X",Gesamt!$C$8,IF(J9="X",Gesamt!$C$9,IF(IF(E9&lt;D9,E9+(24-D9),E9-D9)&gt;0,IF(E9&lt;D9,E9+(24-D9),E9-D9),"")))</f>
        <v/>
      </c>
      <c r="G9" s="36" t="str">
        <f>IF(SUM(L9:P9)=0,"",SUM(L9:P9))</f>
        <v/>
      </c>
      <c r="H9" s="36" t="str">
        <f>IF(D9="","",IF(Q9=0,IF(B9="Sonntag",IF(D9&gt;E9,24-D9,E9-D9),IF(AND(B9="Samstag",Q10=0),IF(D9&gt;E9,E9,""),"")),IF(AND(B9="Samstag",Q10=0),IF(D9&gt;E9,E9,""),"")))</f>
        <v/>
      </c>
      <c r="I9" s="36" t="str">
        <f>IF(D9="","",IF(AND(Q9=1,Q10=1),IF(D9&gt;E9,24-D9+E9,E9-D9),IF(Q9=1,IF(D9&gt;E9,24-D9,E9-D9),IF(AND(Q10=1,D9&gt;E9),E9,""))))</f>
        <v/>
      </c>
      <c r="J9" s="36" t="str">
        <f>IF(C9="Urlaub","X","")</f>
        <v/>
      </c>
      <c r="K9" s="36" t="str">
        <f>IF(C9="Krank","X","")</f>
        <v/>
      </c>
      <c r="L9" s="38">
        <f>IF(OR(Q9=1,Q10=1,B9="Sonntag",B10="Sonntag"),"",SUM(R9:W9))</f>
        <v>0</v>
      </c>
      <c r="M9" s="38" t="str">
        <f>IF(B9="Sonntag","",IF(AND(Q9=1,D9&gt;E9),SUM(U9:W9),""))</f>
        <v/>
      </c>
      <c r="N9" s="38" t="str">
        <f>IF(OR(AND(Q9=1,Q10=1),AND(Q10=1,B9="Sonntag")),"",IF(Q10=1,SUM(R9:T9),""))</f>
        <v/>
      </c>
      <c r="O9" s="38" t="str">
        <f>IF(Q10=1,"",IF(AND(B9="Sonntag",D9&gt;E9,Q9=0),SUM(U9:W9),""))</f>
        <v/>
      </c>
      <c r="P9" s="38" t="str">
        <f>IF(OR(Q9=1,Q10=1),"",IF(B10="Sonntag",SUM(R9:W9),""))</f>
        <v/>
      </c>
      <c r="Q9" s="38" t="b">
        <f>OR(Feiertage!$B$1=A9,Feiertage!$B$2=A9,Feiertage!$B$3=A9,Feiertage!$B$4=A9,Feiertage!$B$5=A9,Feiertage!$B$6=A9,Feiertage!$B$7=A9,Feiertage!$B$8=A9,Feiertage!$B$9=A9)</f>
        <v>0</v>
      </c>
      <c r="R9" s="38" t="str">
        <f>IF(AND(D9&gt;E9,D9&lt;20),4,"")</f>
        <v/>
      </c>
      <c r="S9" s="38" t="str">
        <f>IF(AND(D9&gt;E9,D9&gt;=20),24-D9,"")</f>
        <v/>
      </c>
      <c r="T9" s="38" t="str">
        <f>IF(AND(D9&lt;E9,E9&gt;=20),E9-20,"")</f>
        <v/>
      </c>
      <c r="U9" s="38" t="str">
        <f>IF(AND(D9&gt;E9,E9&gt;=6),6,"")</f>
        <v/>
      </c>
      <c r="V9" s="38" t="str">
        <f>IF(AND(D9&gt;E9,E9&lt;6),E9,"")</f>
        <v/>
      </c>
      <c r="W9" s="38" t="str">
        <f>IF(AND(D9&lt;E9,E9&gt;=6,D9&lt;=6),6-D9,"")</f>
        <v/>
      </c>
      <c r="X9" s="38" t="str">
        <f>IF(AND(D9&lt;E9,E9&lt;6),6-E9,"")</f>
        <v/>
      </c>
      <c r="Y9" s="39" t="s">
        <v>47</v>
      </c>
    </row>
    <row r="10" spans="1:25" x14ac:dyDescent="0.2">
      <c r="A10" s="32">
        <v>42188</v>
      </c>
      <c r="B10" s="32" t="s">
        <v>48</v>
      </c>
      <c r="C10" s="33"/>
      <c r="D10" s="34"/>
      <c r="E10" s="34"/>
      <c r="F10" t="str">
        <f>IF(K10="X",Gesamt!$C$8,IF(J10="X",Gesamt!$C$9,IF(IF(E10&lt;D10,E10+(24-D10),E10-D10)&gt;0,IF(E10&lt;D10,E10+(24-D10),E10-D10),"")))</f>
        <v/>
      </c>
      <c r="G10" s="36" t="str">
        <f>IF(SUM(L10:P10)=0,"",SUM(L10:P10))</f>
        <v/>
      </c>
      <c r="H10" s="36" t="str">
        <f>IF(D10="","",IF(Q10=0,IF(B10="Sonntag",IF(D10&gt;E10,24-D10,E10-D10),IF(AND(B10="Samstag",Q11=0),IF(D10&gt;E10,E10,""),"")),IF(AND(B10="Samstag",Q11=0),IF(D10&gt;E10,E10,""),"")))</f>
        <v/>
      </c>
      <c r="I10" s="36" t="str">
        <f>IF(D10="","",IF(AND(Q10=1,Q11=1),IF(D10&gt;E10,24-D10+E10,E10-D10),IF(Q10=1,IF(D10&gt;E10,24-D10,E10-D10),IF(AND(Q11=1,D10&gt;E10),E10,""))))</f>
        <v/>
      </c>
      <c r="J10" s="36" t="str">
        <f>IF(C10="Urlaub","X","")</f>
        <v/>
      </c>
      <c r="K10" s="36" t="str">
        <f>IF(C10="Krank","X","")</f>
        <v/>
      </c>
      <c r="L10" s="38">
        <f>IF(OR(Q10=1,Q11=1,B10="Sonntag",B11="Sonntag"),"",SUM(R10:W10))</f>
        <v>0</v>
      </c>
      <c r="M10" s="38" t="str">
        <f>IF(B10="Sonntag","",IF(AND(Q10=1,D10&gt;E10),SUM(U10:W10),""))</f>
        <v/>
      </c>
      <c r="N10" s="38" t="str">
        <f>IF(OR(AND(Q10=1,Q11=1),AND(Q11=1,B10="Sonntag")),"",IF(Q11=1,SUM(R10:T10),""))</f>
        <v/>
      </c>
      <c r="O10" s="38" t="str">
        <f>IF(Q11=1,"",IF(AND(B10="Sonntag",D10&gt;E10,Q10=0),SUM(U10:W10),""))</f>
        <v/>
      </c>
      <c r="P10" s="38" t="str">
        <f>IF(OR(Q10=1,Q11=1),"",IF(B11="Sonntag",SUM(R10:W10),""))</f>
        <v/>
      </c>
      <c r="Q10" s="38" t="b">
        <f>OR(Feiertage!$B$1=A10,Feiertage!$B$2=A10,Feiertage!$B$3=A10,Feiertage!$B$4=A10,Feiertage!$B$5=A10,Feiertage!$B$6=A10,Feiertage!$B$7=A10,Feiertage!$B$8=A10,Feiertage!$B$9=A10)</f>
        <v>0</v>
      </c>
      <c r="R10" s="38" t="str">
        <f>IF(AND(D10&gt;E10,D10&lt;20),4,"")</f>
        <v/>
      </c>
      <c r="S10" s="38" t="str">
        <f>IF(AND(D10&gt;E10,D10&gt;=20),24-D10,"")</f>
        <v/>
      </c>
      <c r="T10" s="38" t="str">
        <f>IF(AND(D10&lt;E10,E10&gt;=20),E10-20,"")</f>
        <v/>
      </c>
      <c r="U10" s="38" t="str">
        <f>IF(AND(D10&gt;E10,E10&gt;=6),6,"")</f>
        <v/>
      </c>
      <c r="V10" s="38" t="str">
        <f>IF(AND(D10&gt;E10,E10&lt;6),E10,"")</f>
        <v/>
      </c>
      <c r="W10" s="38" t="str">
        <f>IF(AND(D10&lt;E10,E10&gt;=6,D10&lt;=6),6-D10,"")</f>
        <v/>
      </c>
      <c r="X10" s="38" t="str">
        <f>IF(AND(D10&lt;E10,E10&lt;6),6-E10,"")</f>
        <v/>
      </c>
      <c r="Y10" s="39" t="s">
        <v>47</v>
      </c>
    </row>
    <row r="11" spans="1:25" x14ac:dyDescent="0.2">
      <c r="A11" s="32">
        <v>42189</v>
      </c>
      <c r="B11" s="32" t="s">
        <v>49</v>
      </c>
      <c r="C11" s="33"/>
      <c r="D11" s="34"/>
      <c r="E11" s="34"/>
      <c r="F11" t="str">
        <f>IF(K11="X",Gesamt!$C$8,IF(J11="X",Gesamt!$C$9,IF(IF(E11&lt;D11,E11+(24-D11),E11-D11)&gt;0,IF(E11&lt;D11,E11+(24-D11),E11-D11),"")))</f>
        <v/>
      </c>
      <c r="G11" s="36" t="str">
        <f>IF(SUM(L11:P11)=0,"",SUM(L11:P11))</f>
        <v/>
      </c>
      <c r="H11" s="36" t="str">
        <f>IF(D11="","",IF(Q11=0,IF(B11="Sonntag",IF(D11&gt;E11,24-D11,E11-D11),IF(AND(B11="Samstag",Q12=0),IF(D11&gt;E11,E11,""),"")),IF(AND(B11="Samstag",Q12=0),IF(D11&gt;E11,E11,""),"")))</f>
        <v/>
      </c>
      <c r="I11" s="36" t="str">
        <f>IF(D11="","",IF(AND(Q11=1,Q12=1),IF(D11&gt;E11,24-D11+E11,E11-D11),IF(Q11=1,IF(D11&gt;E11,24-D11,E11-D11),IF(AND(Q12=1,D11&gt;E11),E11,""))))</f>
        <v/>
      </c>
      <c r="J11" s="36" t="str">
        <f>IF(C11="Urlaub","X","")</f>
        <v/>
      </c>
      <c r="K11" s="36" t="str">
        <f>IF(C11="Krank","X","")</f>
        <v/>
      </c>
      <c r="L11" s="42" t="str">
        <f>IF(OR(Q11=1,Q12=1,B11="Sonntag",B12="Sonntag"),"",SUM(R11:X11))</f>
        <v/>
      </c>
      <c r="M11" s="42" t="str">
        <f>IF(B11="Sonntag","",IF(AND(Q11=1,D11&gt;E11),SUM(U11:X11),""))</f>
        <v/>
      </c>
      <c r="N11" s="42" t="str">
        <f>IF(AND(Q11=1,Q12=1),"",IF(Q12=1,SUM(R11:T11),""))</f>
        <v/>
      </c>
      <c r="O11" s="42" t="str">
        <f>IF(Q12=1,"",IF(AND(B11="Sonntag",D11&gt;E11,Q11=0),SUM(U11:X11),""))</f>
        <v/>
      </c>
      <c r="P11" s="42">
        <f>IF(OR(Q11=1,Q12=1),"",IF(B12="Sonntag",SUM(R11:T11),""))</f>
        <v>0</v>
      </c>
      <c r="Q11" s="42" t="b">
        <f>OR(Feiertage!$B$1=A11,Feiertage!$B$2=A11,Feiertage!$B$3=A11,Feiertage!$B$4=A11,Feiertage!$B$5=A11,Feiertage!$B$6=A11,Feiertage!$B$7=A11,Feiertage!$B$8=A11,Feiertage!$B$9=A11)</f>
        <v>0</v>
      </c>
      <c r="R11" s="42" t="str">
        <f>IF(AND(D11&gt;E11,D11&lt;20),4,IF(AND(D11&lt;E11,D11&lt;=6),6-D11,""))</f>
        <v/>
      </c>
      <c r="S11" s="42" t="str">
        <f>IF(AND(D11&gt;E11,D11&gt;=20),24-D11,"")</f>
        <v/>
      </c>
      <c r="T11" s="42" t="str">
        <f>IF(AND(D11&lt;E11,E11&gt;=20),E11-20,"")</f>
        <v/>
      </c>
      <c r="U11" s="42" t="str">
        <f>IF(AND(D11&gt;E11,E11&gt;=6),6,"")</f>
        <v/>
      </c>
      <c r="V11" s="42" t="str">
        <f>IF(AND(D11&gt;E11,E11&lt;6),E11,"")</f>
        <v/>
      </c>
      <c r="W11" s="42" t="str">
        <f>IF(AND(D11&lt;E11,E11&gt;=6,D11&lt;=6),6-D11,"")</f>
        <v/>
      </c>
      <c r="X11" s="42" t="str">
        <f>IF(AND(D11&lt;E11,E11&lt;6),6-E11,"")</f>
        <v/>
      </c>
      <c r="Y11" s="43" t="s">
        <v>49</v>
      </c>
    </row>
    <row r="12" spans="1:25" x14ac:dyDescent="0.2">
      <c r="A12" s="32">
        <v>42190</v>
      </c>
      <c r="B12" s="32" t="s">
        <v>44</v>
      </c>
      <c r="C12" s="33"/>
      <c r="D12" s="34"/>
      <c r="E12" s="34"/>
      <c r="F12" t="str">
        <f>IF(K12="X",Gesamt!$C$8,IF(J12="X",Gesamt!$C$9,IF(IF(E12&lt;D12,E12+(24-D12),E12-D12)&gt;0,IF(E12&lt;D12,E12+(24-D12),E12-D12),"")))</f>
        <v/>
      </c>
      <c r="G12" s="36" t="str">
        <f>IF(SUM(L12:P12)=0,"",SUM(L12:P12))</f>
        <v/>
      </c>
      <c r="H12" s="36" t="str">
        <f>IF(D12="","",IF(Q12=0,IF(B12="Sonntag",IF(D12&gt;E12,24-D12,E12-D12),IF(AND(B12="Samstag",Q13=0),IF(D12&gt;E12,E12,""),"")),IF(AND(B12="Samstag",Q13=0),IF(D12&gt;E12,E12,""),"")))</f>
        <v/>
      </c>
      <c r="I12" s="36" t="str">
        <f>IF(D12="","",IF(AND(Q12=1,Q13=1),IF(D12&gt;E12,24-D12+E12,E12-D12),IF(Q12=1,IF(D12&gt;E12,24-D12,E12-D12),IF(AND(Q13=1,D12&gt;E12),E12,""))))</f>
        <v/>
      </c>
      <c r="J12" s="36" t="str">
        <f>IF(C12="Urlaub","X","")</f>
        <v/>
      </c>
      <c r="K12" s="36" t="str">
        <f>IF(C12="Krank","X","")</f>
        <v/>
      </c>
      <c r="L12" s="45" t="str">
        <f>IF(OR(Q12=1,Q13=1,B12="Sonntag",B13="Sonntag"),"",SUM(R12:X12))</f>
        <v/>
      </c>
      <c r="M12" s="45" t="str">
        <f>IF(B13="Sonntag","",IF(AND(Q12=1,D12&gt;E12),SUM(U12:X12),""))</f>
        <v/>
      </c>
      <c r="N12" s="45" t="str">
        <f>IF(AND(Q12=1,Q14=1),"",IF(Q13=1,SUM(R12:T12),""))</f>
        <v/>
      </c>
      <c r="O12" s="45" t="str">
        <f>IF(Q14=1,"",IF(AND(B12="Sonntag",D12&gt;E12,Q12=0),SUM(U12:X12),""))</f>
        <v/>
      </c>
      <c r="P12" s="45" t="str">
        <f>IF(OR(Q12=1,Q14=1),"",IF(B13="Sonntag",SUM(R12:T12),""))</f>
        <v/>
      </c>
      <c r="Q12" s="45" t="b">
        <f>OR(Feiertage!$B$1=A12,Feiertage!$B$2=A12,Feiertage!$B$3=A12,Feiertage!$B$4=A12,Feiertage!$B$5=A12,Feiertage!$B$6=A12,Feiertage!$B$7=A12,Feiertage!$B$8=A12,Feiertage!$B$9=A12)</f>
        <v>0</v>
      </c>
      <c r="R12" s="45" t="str">
        <f>IF(AND(D12&gt;E12,D12&lt;20),4,"")</f>
        <v/>
      </c>
      <c r="S12" s="45" t="str">
        <f>IF(AND(D12&gt;E12,D12&gt;=20),24-D12,"")</f>
        <v/>
      </c>
      <c r="T12" s="45" t="str">
        <f>IF(AND(D12&lt;E12,E12&gt;=20),E12-20,"")</f>
        <v/>
      </c>
      <c r="U12" s="45" t="str">
        <f>IF(AND(D12&gt;E12,E12&gt;=6),6,"")</f>
        <v/>
      </c>
      <c r="V12" s="45" t="str">
        <f>IF(AND(D12&gt;E12,E12&lt;6),E12,"")</f>
        <v/>
      </c>
      <c r="W12" s="45" t="str">
        <f>IF(AND(D12&lt;E12,E12&gt;=6,D12&lt;=6),6-D12,"")</f>
        <v/>
      </c>
      <c r="X12" s="45" t="str">
        <f>IF(AND(D12&lt;E12,E12&lt;6),E12-D12,"")</f>
        <v/>
      </c>
      <c r="Y12" s="46" t="s">
        <v>44</v>
      </c>
    </row>
    <row r="13" spans="1:25" x14ac:dyDescent="0.2">
      <c r="A13" s="32"/>
      <c r="B13" s="32"/>
      <c r="C13" s="33"/>
      <c r="D13" s="102" t="s">
        <v>50</v>
      </c>
      <c r="E13" s="102"/>
      <c r="F13" s="48">
        <f>SUM(F8:F12)</f>
        <v>0</v>
      </c>
      <c r="G13" s="48">
        <f>SUM(G8:G12)</f>
        <v>0</v>
      </c>
      <c r="H13" s="48">
        <f>SUM(H8:H12)</f>
        <v>0</v>
      </c>
      <c r="I13" s="48">
        <f>SUM(I8:I12)</f>
        <v>0</v>
      </c>
      <c r="J13" s="49">
        <f>COUNTIF(J8:J12,"X")</f>
        <v>0</v>
      </c>
      <c r="K13" s="50">
        <f>COUNTIF(K8:K12,"X")</f>
        <v>0</v>
      </c>
      <c r="L13" s="31"/>
      <c r="M13" s="31"/>
      <c r="N13" s="31"/>
      <c r="O13" s="31"/>
      <c r="P13" s="31"/>
    </row>
    <row r="14" spans="1:25" x14ac:dyDescent="0.2">
      <c r="A14" s="32">
        <v>42191</v>
      </c>
      <c r="B14" s="32" t="s">
        <v>51</v>
      </c>
      <c r="C14" s="33"/>
      <c r="D14" s="34"/>
      <c r="E14" s="34"/>
      <c r="F14" t="str">
        <f>IF(K14="X",Gesamt!$C$8,IF(J14="X",Gesamt!$C$9,IF(IF(E14&lt;D14,E14+(24-D14),E14-D14)&gt;0,IF(E14&lt;D14,E14+(24-D14),E14-D14),"")))</f>
        <v/>
      </c>
      <c r="G14" s="36" t="str">
        <f t="shared" ref="G14:G20" si="0">IF(SUM(L14:P14)=0,"",SUM(L14:P14))</f>
        <v/>
      </c>
      <c r="H14" s="36" t="str">
        <f t="shared" ref="H14:H20" si="1">IF(D14="","",IF(Q14=0,IF(B14="Sonntag",IF(D14&gt;E14,24-D14,E14-D14),IF(AND(B14="Samstag",Q15=0),IF(D14&gt;E14,E14,""),"")),IF(AND(B14="Samstag",Q15=0),IF(D14&gt;E14,E14,""),"")))</f>
        <v/>
      </c>
      <c r="I14" s="36" t="str">
        <f t="shared" ref="I14:I20" si="2">IF(D14="","",IF(AND(Q14=1,Q15=1),IF(D14&gt;E14,24-D14+E14,E14-D14),IF(Q14=1,IF(D14&gt;E14,24-D14,E14-D14),IF(AND(Q15=1,D14&gt;E14),E14,""))))</f>
        <v/>
      </c>
      <c r="J14" s="36" t="str">
        <f t="shared" ref="J14:J20" si="3">IF(C14="Urlaub","X","")</f>
        <v/>
      </c>
      <c r="K14" s="36" t="str">
        <f t="shared" ref="K14:K20" si="4">IF(C14="Krank","X","")</f>
        <v/>
      </c>
      <c r="L14" s="38">
        <f>IF(OR(Q14=1,Q15=1,B14="Sonntag",B15="Sonntag"),"",SUM(R14:W14))</f>
        <v>0</v>
      </c>
      <c r="M14" s="38" t="str">
        <f>IF(B14="Sonntag","",IF(AND(Q14=1,D14&gt;E14),SUM(U14:W14),""))</f>
        <v/>
      </c>
      <c r="N14" s="38" t="str">
        <f>IF(OR(AND(Q14=1,Q15=1),AND(Q15=1,B14="Sonntag")),"",IF(Q15=1,SUM(R14:T14),""))</f>
        <v/>
      </c>
      <c r="O14" s="38" t="str">
        <f>IF(Q15=1,"",IF(AND(B14="Sonntag",D14&gt;E14,Q14=0),SUM(U14:W14),""))</f>
        <v/>
      </c>
      <c r="P14" s="38" t="str">
        <f>IF(OR(Q14=1,Q15=1),"",IF(B15="Sonntag",SUM(R14:W14),""))</f>
        <v/>
      </c>
      <c r="Q14" s="38" t="b">
        <f>OR(Feiertage!$B$1=A14,Feiertage!$B$2=A14,Feiertage!$B$3=A14,Feiertage!$B$4=A14,Feiertage!$B$5=A14,Feiertage!$B$6=A14,Feiertage!$B$7=A14,Feiertage!$B$8=A14,Feiertage!$B$9=A14)</f>
        <v>0</v>
      </c>
      <c r="R14" s="38" t="str">
        <f>IF(AND(D14&gt;E14,D14&lt;20),4,"")</f>
        <v/>
      </c>
      <c r="S14" s="38" t="str">
        <f t="shared" ref="S14:S20" si="5">IF(AND(D14&gt;E14,D14&gt;=20),24-D14,"")</f>
        <v/>
      </c>
      <c r="T14" s="38" t="str">
        <f t="shared" ref="T14:T20" si="6">IF(AND(D14&lt;E14,E14&gt;=20),E14-20,"")</f>
        <v/>
      </c>
      <c r="U14" s="38" t="str">
        <f t="shared" ref="U14:U20" si="7">IF(AND(D14&gt;E14,E14&gt;=6),6,"")</f>
        <v/>
      </c>
      <c r="V14" s="38" t="str">
        <f t="shared" ref="V14:V20" si="8">IF(AND(D14&gt;E14,E14&lt;6),E14,"")</f>
        <v/>
      </c>
      <c r="W14" s="38" t="str">
        <f t="shared" ref="W14:W20" si="9">IF(AND(D14&lt;E14,E14&gt;=6,D14&lt;=6),6-D14,"")</f>
        <v/>
      </c>
      <c r="X14" s="38" t="str">
        <f t="shared" ref="X14:X19" si="10">IF(AND(D14&lt;E14,E14&lt;6),6-E14,"")</f>
        <v/>
      </c>
      <c r="Y14" s="39" t="s">
        <v>47</v>
      </c>
    </row>
    <row r="15" spans="1:25" x14ac:dyDescent="0.2">
      <c r="A15" s="32">
        <v>42192</v>
      </c>
      <c r="B15" s="32" t="s">
        <v>52</v>
      </c>
      <c r="C15" s="33"/>
      <c r="D15" s="34"/>
      <c r="E15" s="34"/>
      <c r="F15" t="str">
        <f>IF(K15="X",Gesamt!$C$8,IF(J15="X",Gesamt!$C$9,IF(IF(E15&lt;D15,E15+(24-D15),E15-D15)&gt;0,IF(E15&lt;D15,E15+(24-D15),E15-D15),"")))</f>
        <v/>
      </c>
      <c r="G15" s="36" t="str">
        <f t="shared" si="0"/>
        <v/>
      </c>
      <c r="H15" s="36" t="str">
        <f t="shared" si="1"/>
        <v/>
      </c>
      <c r="I15" s="36" t="str">
        <f t="shared" si="2"/>
        <v/>
      </c>
      <c r="J15" s="36" t="str">
        <f t="shared" si="3"/>
        <v/>
      </c>
      <c r="K15" s="36" t="str">
        <f t="shared" si="4"/>
        <v/>
      </c>
      <c r="L15" s="38">
        <f>IF(OR(Q15=1,Q16=1,B15="Sonntag",B16="Sonntag"),"",SUM(R15:W15))</f>
        <v>0</v>
      </c>
      <c r="M15" s="38" t="str">
        <f>IF(B15="Sonntag","",IF(AND(Q15=1,D15&gt;E15),SUM(U15:W15),""))</f>
        <v/>
      </c>
      <c r="N15" s="38" t="str">
        <f>IF(OR(AND(Q15=1,Q16=1),AND(Q16=1,B15="Sonntag")),"",IF(Q16=1,SUM(R15:T15),""))</f>
        <v/>
      </c>
      <c r="O15" s="38" t="str">
        <f>IF(Q16=1,"",IF(AND(B15="Sonntag",D15&gt;E15,Q15=0),SUM(U15:W15),""))</f>
        <v/>
      </c>
      <c r="P15" s="38" t="str">
        <f>IF(OR(Q15=1,Q16=1),"",IF(B16="Sonntag",SUM(R15:W15),""))</f>
        <v/>
      </c>
      <c r="Q15" s="38" t="b">
        <f>OR(Feiertage!$B$1=A15,Feiertage!$B$2=A15,Feiertage!$B$3=A15,Feiertage!$B$4=A15,Feiertage!$B$5=A15,Feiertage!$B$6=A15,Feiertage!$B$7=A15,Feiertage!$B$8=A15,Feiertage!$B$9=A15)</f>
        <v>0</v>
      </c>
      <c r="R15" s="38" t="str">
        <f>IF(AND(D15&gt;E15,D15&lt;20),4,"")</f>
        <v/>
      </c>
      <c r="S15" s="38" t="str">
        <f t="shared" si="5"/>
        <v/>
      </c>
      <c r="T15" s="38" t="str">
        <f t="shared" si="6"/>
        <v/>
      </c>
      <c r="U15" s="38" t="str">
        <f t="shared" si="7"/>
        <v/>
      </c>
      <c r="V15" s="38" t="str">
        <f t="shared" si="8"/>
        <v/>
      </c>
      <c r="W15" s="38" t="str">
        <f t="shared" si="9"/>
        <v/>
      </c>
      <c r="X15" s="38" t="str">
        <f t="shared" si="10"/>
        <v/>
      </c>
      <c r="Y15" s="39" t="s">
        <v>47</v>
      </c>
    </row>
    <row r="16" spans="1:25" x14ac:dyDescent="0.2">
      <c r="A16" s="32">
        <v>42193</v>
      </c>
      <c r="B16" s="32" t="s">
        <v>53</v>
      </c>
      <c r="C16" s="33"/>
      <c r="D16" s="34"/>
      <c r="E16" s="34"/>
      <c r="F16" t="str">
        <f>IF(K16="X",Gesamt!$C$8,IF(J16="X",Gesamt!$C$9,IF(IF(E16&lt;D16,E16+(24-D16),E16-D16)&gt;0,IF(E16&lt;D16,E16+(24-D16),E16-D16),"")))</f>
        <v/>
      </c>
      <c r="G16" s="36" t="str">
        <f t="shared" si="0"/>
        <v/>
      </c>
      <c r="H16" s="36" t="str">
        <f t="shared" si="1"/>
        <v/>
      </c>
      <c r="I16" s="36" t="str">
        <f t="shared" si="2"/>
        <v/>
      </c>
      <c r="J16" s="36" t="str">
        <f t="shared" si="3"/>
        <v/>
      </c>
      <c r="K16" s="36" t="str">
        <f t="shared" si="4"/>
        <v/>
      </c>
      <c r="L16" s="38">
        <f>IF(OR(Q16=1,Q17=1,B16="Sonntag",B17="Sonntag"),"",SUM(R16:W16))</f>
        <v>0</v>
      </c>
      <c r="M16" s="38" t="str">
        <f>IF(B16="Sonntag","",IF(AND(Q16=1,D16&gt;E16),SUM(U16:W16),""))</f>
        <v/>
      </c>
      <c r="N16" s="38" t="str">
        <f>IF(OR(AND(Q16=1,Q17=1),AND(Q17=1,B16="Sonntag")),"",IF(Q17=1,SUM(R16:T16),""))</f>
        <v/>
      </c>
      <c r="O16" s="38" t="str">
        <f>IF(Q17=1,"",IF(AND(B16="Sonntag",D16&gt;E16,Q16=0),SUM(U16:W16),""))</f>
        <v/>
      </c>
      <c r="P16" s="38" t="str">
        <f>IF(OR(Q16=1,Q17=1),"",IF(B17="Sonntag",SUM(R16:W16),""))</f>
        <v/>
      </c>
      <c r="Q16" s="38" t="b">
        <f>OR(Feiertage!$B$1=A16,Feiertage!$B$2=A16,Feiertage!$B$3=A16,Feiertage!$B$4=A16,Feiertage!$B$5=A16,Feiertage!$B$6=A16,Feiertage!$B$7=A16,Feiertage!$B$8=A16,Feiertage!$B$9=A16)</f>
        <v>0</v>
      </c>
      <c r="R16" s="38" t="str">
        <f>IF(AND(D16&gt;E16,D16&lt;20),4,"")</f>
        <v/>
      </c>
      <c r="S16" s="38" t="str">
        <f t="shared" si="5"/>
        <v/>
      </c>
      <c r="T16" s="38" t="str">
        <f t="shared" si="6"/>
        <v/>
      </c>
      <c r="U16" s="38" t="str">
        <f t="shared" si="7"/>
        <v/>
      </c>
      <c r="V16" s="38" t="str">
        <f t="shared" si="8"/>
        <v/>
      </c>
      <c r="W16" s="38" t="str">
        <f t="shared" si="9"/>
        <v/>
      </c>
      <c r="X16" s="38" t="str">
        <f t="shared" si="10"/>
        <v/>
      </c>
      <c r="Y16" s="39" t="s">
        <v>47</v>
      </c>
    </row>
    <row r="17" spans="1:25" x14ac:dyDescent="0.2">
      <c r="A17" s="32">
        <v>42194</v>
      </c>
      <c r="B17" s="32" t="s">
        <v>46</v>
      </c>
      <c r="C17" s="33"/>
      <c r="D17" s="34"/>
      <c r="E17" s="34"/>
      <c r="F17" t="str">
        <f>IF(K17="X",Gesamt!$C$8,IF(J17="X",Gesamt!$C$9,IF(IF(E17&lt;D17,E17+(24-D17),E17-D17)&gt;0,IF(E17&lt;D17,E17+(24-D17),E17-D17),"")))</f>
        <v/>
      </c>
      <c r="G17" s="36" t="str">
        <f t="shared" si="0"/>
        <v/>
      </c>
      <c r="H17" s="36" t="str">
        <f t="shared" si="1"/>
        <v/>
      </c>
      <c r="I17" s="36" t="str">
        <f t="shared" si="2"/>
        <v/>
      </c>
      <c r="J17" s="36" t="str">
        <f t="shared" si="3"/>
        <v/>
      </c>
      <c r="K17" s="36" t="str">
        <f t="shared" si="4"/>
        <v/>
      </c>
      <c r="L17" s="38">
        <f>IF(OR(Q17=1,Q18=1,B17="Sonntag",B18="Sonntag"),"",SUM(R17:W17))</f>
        <v>0</v>
      </c>
      <c r="M17" s="38" t="str">
        <f>IF(B17="Sonntag","",IF(AND(Q17=1,D17&gt;E17),SUM(U17:W17),""))</f>
        <v/>
      </c>
      <c r="N17" s="38" t="str">
        <f>IF(OR(AND(Q17=1,Q18=1),AND(Q18=1,B17="Sonntag")),"",IF(Q18=1,SUM(R17:T17),""))</f>
        <v/>
      </c>
      <c r="O17" s="38" t="str">
        <f>IF(Q18=1,"",IF(AND(B17="Sonntag",D17&gt;E17,Q17=0),SUM(U17:W17),""))</f>
        <v/>
      </c>
      <c r="P17" s="38" t="str">
        <f>IF(OR(Q17=1,Q18=1),"",IF(B18="Sonntag",SUM(R17:W17),""))</f>
        <v/>
      </c>
      <c r="Q17" s="38" t="b">
        <f>OR(Feiertage!$B$1=A17,Feiertage!$B$2=A17,Feiertage!$B$3=A17,Feiertage!$B$4=A17,Feiertage!$B$5=A17,Feiertage!$B$6=A17,Feiertage!$B$7=A17,Feiertage!$B$8=A17,Feiertage!$B$9=A17)</f>
        <v>0</v>
      </c>
      <c r="R17" s="38" t="str">
        <f>IF(AND(D17&gt;E17,D17&lt;20),4,"")</f>
        <v/>
      </c>
      <c r="S17" s="38" t="str">
        <f t="shared" si="5"/>
        <v/>
      </c>
      <c r="T17" s="38" t="str">
        <f t="shared" si="6"/>
        <v/>
      </c>
      <c r="U17" s="38" t="str">
        <f t="shared" si="7"/>
        <v/>
      </c>
      <c r="V17" s="38" t="str">
        <f t="shared" si="8"/>
        <v/>
      </c>
      <c r="W17" s="38" t="str">
        <f t="shared" si="9"/>
        <v/>
      </c>
      <c r="X17" s="38" t="str">
        <f t="shared" si="10"/>
        <v/>
      </c>
      <c r="Y17" s="39" t="s">
        <v>47</v>
      </c>
    </row>
    <row r="18" spans="1:25" x14ac:dyDescent="0.2">
      <c r="A18" s="32">
        <v>42195</v>
      </c>
      <c r="B18" s="32" t="s">
        <v>48</v>
      </c>
      <c r="C18" s="33"/>
      <c r="D18" s="34"/>
      <c r="E18" s="34"/>
      <c r="F18" t="str">
        <f>IF(K18="X",Gesamt!$C$8,IF(J18="X",Gesamt!$C$9,IF(IF(E18&lt;D18,E18+(24-D18),E18-D18)&gt;0,IF(E18&lt;D18,E18+(24-D18),E18-D18),"")))</f>
        <v/>
      </c>
      <c r="G18" s="36" t="str">
        <f t="shared" si="0"/>
        <v/>
      </c>
      <c r="H18" s="36" t="str">
        <f t="shared" si="1"/>
        <v/>
      </c>
      <c r="I18" s="36" t="str">
        <f t="shared" si="2"/>
        <v/>
      </c>
      <c r="J18" s="36" t="str">
        <f t="shared" si="3"/>
        <v/>
      </c>
      <c r="K18" s="36" t="str">
        <f t="shared" si="4"/>
        <v/>
      </c>
      <c r="L18" s="38">
        <f>IF(OR(Q18=1,Q19=1,B18="Sonntag",B19="Sonntag"),"",SUM(R18:W18))</f>
        <v>0</v>
      </c>
      <c r="M18" s="38" t="str">
        <f>IF(B18="Sonntag","",IF(AND(Q18=1,D18&gt;E18),SUM(U18:W18),""))</f>
        <v/>
      </c>
      <c r="N18" s="38" t="str">
        <f>IF(OR(AND(Q18=1,Q19=1),AND(Q19=1,B18="Sonntag")),"",IF(Q19=1,SUM(R18:T18),""))</f>
        <v/>
      </c>
      <c r="O18" s="38" t="str">
        <f>IF(Q19=1,"",IF(AND(B18="Sonntag",D18&gt;E18,Q18=0),SUM(U18:W18),""))</f>
        <v/>
      </c>
      <c r="P18" s="38" t="str">
        <f>IF(OR(Q18=1,Q19=1),"",IF(B19="Sonntag",SUM(R18:W18),""))</f>
        <v/>
      </c>
      <c r="Q18" s="38" t="b">
        <f>OR(Feiertage!$B$1=A18,Feiertage!$B$2=A18,Feiertage!$B$3=A18,Feiertage!$B$4=A18,Feiertage!$B$5=A18,Feiertage!$B$6=A18,Feiertage!$B$7=A18,Feiertage!$B$8=A18,Feiertage!$B$9=A18)</f>
        <v>0</v>
      </c>
      <c r="R18" s="38" t="str">
        <f>IF(AND(D18&gt;E18,D18&lt;20),4,"")</f>
        <v/>
      </c>
      <c r="S18" s="38" t="str">
        <f t="shared" si="5"/>
        <v/>
      </c>
      <c r="T18" s="38" t="str">
        <f t="shared" si="6"/>
        <v/>
      </c>
      <c r="U18" s="38" t="str">
        <f t="shared" si="7"/>
        <v/>
      </c>
      <c r="V18" s="38" t="str">
        <f t="shared" si="8"/>
        <v/>
      </c>
      <c r="W18" s="38" t="str">
        <f t="shared" si="9"/>
        <v/>
      </c>
      <c r="X18" s="38" t="str">
        <f t="shared" si="10"/>
        <v/>
      </c>
      <c r="Y18" s="39" t="s">
        <v>47</v>
      </c>
    </row>
    <row r="19" spans="1:25" x14ac:dyDescent="0.2">
      <c r="A19" s="32">
        <v>42196</v>
      </c>
      <c r="B19" s="32" t="s">
        <v>49</v>
      </c>
      <c r="C19" s="33"/>
      <c r="D19" s="34"/>
      <c r="E19" s="34"/>
      <c r="F19" t="str">
        <f>IF(K19="X",Gesamt!$C$8,IF(J19="X",Gesamt!$C$9,IF(IF(E19&lt;D19,E19+(24-D19),E19-D19)&gt;0,IF(E19&lt;D19,E19+(24-D19),E19-D19),"")))</f>
        <v/>
      </c>
      <c r="G19" s="36" t="str">
        <f t="shared" si="0"/>
        <v/>
      </c>
      <c r="H19" s="36" t="str">
        <f t="shared" si="1"/>
        <v/>
      </c>
      <c r="I19" s="36" t="str">
        <f t="shared" si="2"/>
        <v/>
      </c>
      <c r="J19" s="36" t="str">
        <f t="shared" si="3"/>
        <v/>
      </c>
      <c r="K19" s="36" t="str">
        <f t="shared" si="4"/>
        <v/>
      </c>
      <c r="L19" s="42" t="str">
        <f>IF(OR(Q19=1,Q20=1,B19="Sonntag",B20="Sonntag"),"",SUM(R19:X19))</f>
        <v/>
      </c>
      <c r="M19" s="42" t="str">
        <f>IF(B19="Sonntag","",IF(AND(Q19=1,D19&gt;E19),SUM(U19:X19),""))</f>
        <v/>
      </c>
      <c r="N19" s="42" t="str">
        <f>IF(AND(Q19=1,Q20=1),"",IF(Q20=1,SUM(R19:T19),""))</f>
        <v/>
      </c>
      <c r="O19" s="42" t="str">
        <f>IF(Q20=1,"",IF(AND(B19="Sonntag",D19&gt;E19,Q19=0),SUM(U19:X19),""))</f>
        <v/>
      </c>
      <c r="P19" s="42">
        <f>IF(OR(Q19=1,Q20=1),"",IF(B20="Sonntag",SUM(R19:T19),""))</f>
        <v>0</v>
      </c>
      <c r="Q19" s="42" t="b">
        <f>OR(Feiertage!$B$1=A19,Feiertage!$B$2=A19,Feiertage!$B$3=A19,Feiertage!$B$4=A19,Feiertage!$B$5=A19,Feiertage!$B$6=A19,Feiertage!$B$7=A19,Feiertage!$B$8=A19,Feiertage!$B$9=A19)</f>
        <v>0</v>
      </c>
      <c r="R19" s="42" t="str">
        <f>IF(AND(D19&gt;E19,D19&lt;20),4,IF(AND(D19&lt;E19,D19&lt;=6),6-D19,""))</f>
        <v/>
      </c>
      <c r="S19" s="42" t="str">
        <f t="shared" si="5"/>
        <v/>
      </c>
      <c r="T19" s="42" t="str">
        <f t="shared" si="6"/>
        <v/>
      </c>
      <c r="U19" s="42" t="str">
        <f t="shared" si="7"/>
        <v/>
      </c>
      <c r="V19" s="42" t="str">
        <f t="shared" si="8"/>
        <v/>
      </c>
      <c r="W19" s="42" t="str">
        <f t="shared" si="9"/>
        <v/>
      </c>
      <c r="X19" s="42" t="str">
        <f t="shared" si="10"/>
        <v/>
      </c>
      <c r="Y19" s="43" t="s">
        <v>49</v>
      </c>
    </row>
    <row r="20" spans="1:25" x14ac:dyDescent="0.2">
      <c r="A20" s="32">
        <v>42197</v>
      </c>
      <c r="B20" s="32" t="s">
        <v>44</v>
      </c>
      <c r="C20" s="33"/>
      <c r="D20" s="34"/>
      <c r="E20" s="34"/>
      <c r="F20" t="str">
        <f>IF(K20="X",Gesamt!$C$8,IF(J20="X",Gesamt!$C$9,IF(IF(E20&lt;D20,E20+(24-D20),E20-D20)&gt;0,IF(E20&lt;D20,E20+(24-D20),E20-D20),"")))</f>
        <v/>
      </c>
      <c r="G20" s="36" t="str">
        <f t="shared" si="0"/>
        <v/>
      </c>
      <c r="H20" s="36" t="str">
        <f t="shared" si="1"/>
        <v/>
      </c>
      <c r="I20" s="36" t="str">
        <f t="shared" si="2"/>
        <v/>
      </c>
      <c r="J20" s="36" t="str">
        <f t="shared" si="3"/>
        <v/>
      </c>
      <c r="K20" s="36" t="str">
        <f t="shared" si="4"/>
        <v/>
      </c>
      <c r="L20" s="45" t="str">
        <f>IF(OR(Q20=1,Q21=1,B20="Sonntag",B21="Sonntag"),"",SUM(R20:X20))</f>
        <v/>
      </c>
      <c r="M20" s="45" t="str">
        <f>IF(B21="Sonntag","",IF(AND(Q20=1,D20&gt;E20),SUM(U20:X20),""))</f>
        <v/>
      </c>
      <c r="N20" s="45" t="str">
        <f>IF(AND(Q20=1,Q22=1),"",IF(Q21=1,SUM(R20:T20),""))</f>
        <v/>
      </c>
      <c r="O20" s="45" t="str">
        <f>IF(Q22=1,"",IF(AND(B20="Sonntag",D20&gt;E20,Q20=0),SUM(U20:X20),""))</f>
        <v/>
      </c>
      <c r="P20" s="45" t="str">
        <f>IF(OR(Q20=1,Q22=1),"",IF(B21="Sonntag",SUM(R20:T20),""))</f>
        <v/>
      </c>
      <c r="Q20" s="45" t="b">
        <f>OR(Feiertage!$B$1=A20,Feiertage!$B$2=A20,Feiertage!$B$3=A20,Feiertage!$B$4=A20,Feiertage!$B$5=A20,Feiertage!$B$6=A20,Feiertage!$B$7=A20,Feiertage!$B$8=A20,Feiertage!$B$9=A20)</f>
        <v>0</v>
      </c>
      <c r="R20" s="45" t="str">
        <f>IF(AND(D20&gt;E20,D20&lt;20),4,"")</f>
        <v/>
      </c>
      <c r="S20" s="45" t="str">
        <f t="shared" si="5"/>
        <v/>
      </c>
      <c r="T20" s="45" t="str">
        <f t="shared" si="6"/>
        <v/>
      </c>
      <c r="U20" s="45" t="str">
        <f t="shared" si="7"/>
        <v/>
      </c>
      <c r="V20" s="45" t="str">
        <f t="shared" si="8"/>
        <v/>
      </c>
      <c r="W20" s="45" t="str">
        <f t="shared" si="9"/>
        <v/>
      </c>
      <c r="X20" s="45" t="str">
        <f>IF(AND(D20&lt;E20,E20&lt;6),E20-D20,"")</f>
        <v/>
      </c>
      <c r="Y20" s="46" t="s">
        <v>44</v>
      </c>
    </row>
    <row r="21" spans="1:25" x14ac:dyDescent="0.2">
      <c r="A21" s="32"/>
      <c r="B21" s="32"/>
      <c r="C21" s="33"/>
      <c r="D21" s="102" t="s">
        <v>50</v>
      </c>
      <c r="E21" s="102"/>
      <c r="F21" s="48">
        <f>SUM(F14:F20)</f>
        <v>0</v>
      </c>
      <c r="G21" s="48">
        <f>SUM(G14:G20)</f>
        <v>0</v>
      </c>
      <c r="H21" s="48">
        <f>SUM(H14:H20)</f>
        <v>0</v>
      </c>
      <c r="I21" s="48">
        <f>SUM(I14:I20)</f>
        <v>0</v>
      </c>
      <c r="J21" s="49">
        <f>COUNTIF(J14:J20,"X")</f>
        <v>0</v>
      </c>
      <c r="K21" s="50">
        <f>COUNTIF(K14:K20,"X")</f>
        <v>0</v>
      </c>
      <c r="L21" s="31"/>
      <c r="M21" s="31"/>
      <c r="N21" s="31"/>
      <c r="O21" s="31"/>
      <c r="P21" s="31"/>
    </row>
    <row r="22" spans="1:25" x14ac:dyDescent="0.2">
      <c r="A22" s="32">
        <v>42198</v>
      </c>
      <c r="B22" s="32" t="s">
        <v>51</v>
      </c>
      <c r="C22" s="33"/>
      <c r="D22" s="34"/>
      <c r="E22" s="34"/>
      <c r="F22" t="str">
        <f>IF(K22="X",Gesamt!$C$8,IF(J22="X",Gesamt!$C$9,IF(IF(E22&lt;D22,E22+(24-D22),E22-D22)&gt;0,IF(E22&lt;D22,E22+(24-D22),E22-D22),"")))</f>
        <v/>
      </c>
      <c r="G22" s="36" t="str">
        <f t="shared" ref="G22:G28" si="11">IF(SUM(L22:P22)=0,"",SUM(L22:P22))</f>
        <v/>
      </c>
      <c r="H22" s="36" t="str">
        <f t="shared" ref="H22:H28" si="12">IF(D22="","",IF(Q22=0,IF(B22="Sonntag",IF(D22&gt;E22,24-D22,E22-D22),IF(AND(B22="Samstag",Q23=0),IF(D22&gt;E22,E22,""),"")),IF(AND(B22="Samstag",Q23=0),IF(D22&gt;E22,E22,""),"")))</f>
        <v/>
      </c>
      <c r="I22" s="36" t="str">
        <f t="shared" ref="I22:I28" si="13">IF(D22="","",IF(AND(Q22=1,Q23=1),IF(D22&gt;E22,24-D22+E22,E22-D22),IF(Q22=1,IF(D22&gt;E22,24-D22,E22-D22),IF(AND(Q23=1,D22&gt;E22),E22,""))))</f>
        <v/>
      </c>
      <c r="J22" s="36" t="str">
        <f t="shared" ref="J22:J28" si="14">IF(C22="Urlaub","X","")</f>
        <v/>
      </c>
      <c r="K22" s="36" t="str">
        <f t="shared" ref="K22:K28" si="15">IF(C22="Krank","X","")</f>
        <v/>
      </c>
      <c r="L22" s="38">
        <f>IF(OR(Q22=1,Q23=1,B22="Sonntag",B23="Sonntag"),"",SUM(R22:W22))</f>
        <v>0</v>
      </c>
      <c r="M22" s="38" t="str">
        <f>IF(B22="Sonntag","",IF(AND(Q22=1,D22&gt;E22),SUM(U22:W22),""))</f>
        <v/>
      </c>
      <c r="N22" s="38" t="str">
        <f>IF(OR(AND(Q22=1,Q23=1),AND(Q23=1,B22="Sonntag")),"",IF(Q23=1,SUM(R22:T22),""))</f>
        <v/>
      </c>
      <c r="O22" s="38" t="str">
        <f>IF(Q23=1,"",IF(AND(B22="Sonntag",D22&gt;E22,Q22=0),SUM(U22:W22),""))</f>
        <v/>
      </c>
      <c r="P22" s="38" t="str">
        <f>IF(OR(Q22=1,Q23=1),"",IF(B23="Sonntag",SUM(R22:W22),""))</f>
        <v/>
      </c>
      <c r="Q22" s="38" t="b">
        <f>OR(Feiertage!$B$1=A22,Feiertage!$B$2=A22,Feiertage!$B$3=A22,Feiertage!$B$4=A22,Feiertage!$B$5=A22,Feiertage!$B$6=A22,Feiertage!$B$7=A22,Feiertage!$B$8=A22,Feiertage!$B$9=A22)</f>
        <v>0</v>
      </c>
      <c r="R22" s="38" t="str">
        <f>IF(AND(D22&gt;E22,D22&lt;20),4,"")</f>
        <v/>
      </c>
      <c r="S22" s="38" t="str">
        <f t="shared" ref="S22:S28" si="16">IF(AND(D22&gt;E22,D22&gt;=20),24-D22,"")</f>
        <v/>
      </c>
      <c r="T22" s="38" t="str">
        <f t="shared" ref="T22:T28" si="17">IF(AND(D22&lt;E22,E22&gt;=20),E22-20,"")</f>
        <v/>
      </c>
      <c r="U22" s="38" t="str">
        <f t="shared" ref="U22:U28" si="18">IF(AND(D22&gt;E22,E22&gt;=6),6,"")</f>
        <v/>
      </c>
      <c r="V22" s="38" t="str">
        <f t="shared" ref="V22:V28" si="19">IF(AND(D22&gt;E22,E22&lt;6),E22,"")</f>
        <v/>
      </c>
      <c r="W22" s="38" t="str">
        <f t="shared" ref="W22:W28" si="20">IF(AND(D22&lt;E22,E22&gt;=6,D22&lt;=6),6-D22,"")</f>
        <v/>
      </c>
      <c r="X22" s="38" t="str">
        <f t="shared" ref="X22:X27" si="21">IF(AND(D22&lt;E22,E22&lt;6),6-E22,"")</f>
        <v/>
      </c>
      <c r="Y22" s="39" t="s">
        <v>47</v>
      </c>
    </row>
    <row r="23" spans="1:25" x14ac:dyDescent="0.2">
      <c r="A23" s="32">
        <v>42199</v>
      </c>
      <c r="B23" s="32" t="s">
        <v>52</v>
      </c>
      <c r="C23" s="33"/>
      <c r="D23" s="34"/>
      <c r="E23" s="34"/>
      <c r="F23" t="str">
        <f>IF(K23="X",Gesamt!$C$8,IF(J23="X",Gesamt!$C$9,IF(IF(E23&lt;D23,E23+(24-D23),E23-D23)&gt;0,IF(E23&lt;D23,E23+(24-D23),E23-D23),"")))</f>
        <v/>
      </c>
      <c r="G23" s="36" t="str">
        <f t="shared" si="11"/>
        <v/>
      </c>
      <c r="H23" s="36" t="str">
        <f t="shared" si="12"/>
        <v/>
      </c>
      <c r="I23" s="36" t="str">
        <f t="shared" si="13"/>
        <v/>
      </c>
      <c r="J23" s="36" t="str">
        <f t="shared" si="14"/>
        <v/>
      </c>
      <c r="K23" s="36" t="str">
        <f t="shared" si="15"/>
        <v/>
      </c>
      <c r="L23" s="38">
        <f>IF(OR(Q23=1,Q24=1,B23="Sonntag",B24="Sonntag"),"",SUM(R23:W23))</f>
        <v>0</v>
      </c>
      <c r="M23" s="38" t="str">
        <f>IF(B23="Sonntag","",IF(AND(Q23=1,D23&gt;E23),SUM(U23:W23),""))</f>
        <v/>
      </c>
      <c r="N23" s="38" t="str">
        <f>IF(OR(AND(Q23=1,Q24=1),AND(Q24=1,B23="Sonntag")),"",IF(Q24=1,SUM(R23:T23),""))</f>
        <v/>
      </c>
      <c r="O23" s="38" t="str">
        <f>IF(Q24=1,"",IF(AND(B23="Sonntag",D23&gt;E23,Q23=0),SUM(U23:W23),""))</f>
        <v/>
      </c>
      <c r="P23" s="38" t="str">
        <f>IF(OR(Q23=1,Q24=1),"",IF(B24="Sonntag",SUM(R23:W23),""))</f>
        <v/>
      </c>
      <c r="Q23" s="38" t="b">
        <f>OR(Feiertage!$B$1=A23,Feiertage!$B$2=A23,Feiertage!$B$3=A23,Feiertage!$B$4=A23,Feiertage!$B$5=A23,Feiertage!$B$6=A23,Feiertage!$B$7=A23,Feiertage!$B$8=A23,Feiertage!$B$9=A23)</f>
        <v>0</v>
      </c>
      <c r="R23" s="38" t="str">
        <f>IF(AND(D23&gt;E23,D23&lt;20),4,"")</f>
        <v/>
      </c>
      <c r="S23" s="38" t="str">
        <f t="shared" si="16"/>
        <v/>
      </c>
      <c r="T23" s="38" t="str">
        <f t="shared" si="17"/>
        <v/>
      </c>
      <c r="U23" s="38" t="str">
        <f t="shared" si="18"/>
        <v/>
      </c>
      <c r="V23" s="38" t="str">
        <f t="shared" si="19"/>
        <v/>
      </c>
      <c r="W23" s="38" t="str">
        <f t="shared" si="20"/>
        <v/>
      </c>
      <c r="X23" s="38" t="str">
        <f t="shared" si="21"/>
        <v/>
      </c>
      <c r="Y23" s="39" t="s">
        <v>47</v>
      </c>
    </row>
    <row r="24" spans="1:25" x14ac:dyDescent="0.2">
      <c r="A24" s="32">
        <v>42200</v>
      </c>
      <c r="B24" s="32" t="s">
        <v>53</v>
      </c>
      <c r="C24" s="33"/>
      <c r="D24" s="34"/>
      <c r="E24" s="34"/>
      <c r="F24" t="str">
        <f>IF(K24="X",Gesamt!$C$8,IF(J24="X",Gesamt!$C$9,IF(IF(E24&lt;D24,E24+(24-D24),E24-D24)&gt;0,IF(E24&lt;D24,E24+(24-D24),E24-D24),"")))</f>
        <v/>
      </c>
      <c r="G24" s="36" t="str">
        <f t="shared" si="11"/>
        <v/>
      </c>
      <c r="H24" s="36" t="str">
        <f t="shared" si="12"/>
        <v/>
      </c>
      <c r="I24" s="36" t="str">
        <f t="shared" si="13"/>
        <v/>
      </c>
      <c r="J24" s="36" t="str">
        <f t="shared" si="14"/>
        <v/>
      </c>
      <c r="K24" s="36" t="str">
        <f t="shared" si="15"/>
        <v/>
      </c>
      <c r="L24" s="38">
        <f>IF(OR(Q24=1,Q25=1,B24="Sonntag",B25="Sonntag"),"",SUM(R24:W24))</f>
        <v>0</v>
      </c>
      <c r="M24" s="38" t="str">
        <f>IF(B24="Sonntag","",IF(AND(Q24=1,D24&gt;E24),SUM(U24:W24),""))</f>
        <v/>
      </c>
      <c r="N24" s="38" t="str">
        <f>IF(OR(AND(Q24=1,Q25=1),AND(Q25=1,B24="Sonntag")),"",IF(Q25=1,SUM(R24:T24),""))</f>
        <v/>
      </c>
      <c r="O24" s="38" t="str">
        <f>IF(Q25=1,"",IF(AND(B24="Sonntag",D24&gt;E24,Q24=0),SUM(U24:W24),""))</f>
        <v/>
      </c>
      <c r="P24" s="38" t="str">
        <f>IF(OR(Q24=1,Q25=1),"",IF(B25="Sonntag",SUM(R24:W24),""))</f>
        <v/>
      </c>
      <c r="Q24" s="38" t="b">
        <f>OR(Feiertage!$B$1=A24,Feiertage!$B$2=A24,Feiertage!$B$3=A24,Feiertage!$B$4=A24,Feiertage!$B$5=A24,Feiertage!$B$6=A24,Feiertage!$B$7=A24,Feiertage!$B$8=A24,Feiertage!$B$9=A24)</f>
        <v>0</v>
      </c>
      <c r="R24" s="38" t="str">
        <f>IF(AND(D24&gt;E24,D24&lt;20),4,"")</f>
        <v/>
      </c>
      <c r="S24" s="38" t="str">
        <f t="shared" si="16"/>
        <v/>
      </c>
      <c r="T24" s="38" t="str">
        <f t="shared" si="17"/>
        <v/>
      </c>
      <c r="U24" s="38" t="str">
        <f t="shared" si="18"/>
        <v/>
      </c>
      <c r="V24" s="38" t="str">
        <f t="shared" si="19"/>
        <v/>
      </c>
      <c r="W24" s="38" t="str">
        <f t="shared" si="20"/>
        <v/>
      </c>
      <c r="X24" s="38" t="str">
        <f t="shared" si="21"/>
        <v/>
      </c>
      <c r="Y24" s="39" t="s">
        <v>47</v>
      </c>
    </row>
    <row r="25" spans="1:25" x14ac:dyDescent="0.2">
      <c r="A25" s="32">
        <v>42201</v>
      </c>
      <c r="B25" s="32" t="s">
        <v>46</v>
      </c>
      <c r="C25" s="33"/>
      <c r="D25" s="34"/>
      <c r="E25" s="34"/>
      <c r="F25" t="str">
        <f>IF(K25="X",Gesamt!$C$8,IF(J25="X",Gesamt!$C$9,IF(IF(E25&lt;D25,E25+(24-D25),E25-D25)&gt;0,IF(E25&lt;D25,E25+(24-D25),E25-D25),"")))</f>
        <v/>
      </c>
      <c r="G25" s="36" t="str">
        <f t="shared" si="11"/>
        <v/>
      </c>
      <c r="H25" s="36" t="str">
        <f t="shared" si="12"/>
        <v/>
      </c>
      <c r="I25" s="36" t="str">
        <f t="shared" si="13"/>
        <v/>
      </c>
      <c r="J25" s="36" t="str">
        <f t="shared" si="14"/>
        <v/>
      </c>
      <c r="K25" s="36" t="str">
        <f t="shared" si="15"/>
        <v/>
      </c>
      <c r="L25" s="38">
        <f>IF(OR(Q25=1,Q26=1,B25="Sonntag",B26="Sonntag"),"",SUM(R25:W25))</f>
        <v>0</v>
      </c>
      <c r="M25" s="38" t="str">
        <f>IF(B25="Sonntag","",IF(AND(Q25=1,D25&gt;E25),SUM(U25:W25),""))</f>
        <v/>
      </c>
      <c r="N25" s="38" t="str">
        <f>IF(OR(AND(Q25=1,Q26=1),AND(Q26=1,B25="Sonntag")),"",IF(Q26=1,SUM(R25:T25),""))</f>
        <v/>
      </c>
      <c r="O25" s="38" t="str">
        <f>IF(Q26=1,"",IF(AND(B25="Sonntag",D25&gt;E25,Q25=0),SUM(U25:W25),""))</f>
        <v/>
      </c>
      <c r="P25" s="38" t="str">
        <f>IF(OR(Q25=1,Q26=1),"",IF(B26="Sonntag",SUM(R25:W25),""))</f>
        <v/>
      </c>
      <c r="Q25" s="38" t="b">
        <f>OR(Feiertage!$B$1=A25,Feiertage!$B$2=A25,Feiertage!$B$3=A25,Feiertage!$B$4=A25,Feiertage!$B$5=A25,Feiertage!$B$6=A25,Feiertage!$B$7=A25,Feiertage!$B$8=A25,Feiertage!$B$9=A25)</f>
        <v>0</v>
      </c>
      <c r="R25" s="38" t="str">
        <f>IF(AND(D25&gt;E25,D25&lt;20),4,"")</f>
        <v/>
      </c>
      <c r="S25" s="38" t="str">
        <f t="shared" si="16"/>
        <v/>
      </c>
      <c r="T25" s="38" t="str">
        <f t="shared" si="17"/>
        <v/>
      </c>
      <c r="U25" s="38" t="str">
        <f t="shared" si="18"/>
        <v/>
      </c>
      <c r="V25" s="38" t="str">
        <f t="shared" si="19"/>
        <v/>
      </c>
      <c r="W25" s="38" t="str">
        <f t="shared" si="20"/>
        <v/>
      </c>
      <c r="X25" s="38" t="str">
        <f t="shared" si="21"/>
        <v/>
      </c>
      <c r="Y25" s="39" t="s">
        <v>47</v>
      </c>
    </row>
    <row r="26" spans="1:25" x14ac:dyDescent="0.2">
      <c r="A26" s="32">
        <v>42202</v>
      </c>
      <c r="B26" s="32" t="s">
        <v>48</v>
      </c>
      <c r="C26" s="33"/>
      <c r="D26" s="34"/>
      <c r="E26" s="34"/>
      <c r="F26" t="str">
        <f>IF(K26="X",Gesamt!$C$8,IF(J26="X",Gesamt!$C$9,IF(IF(E26&lt;D26,E26+(24-D26),E26-D26)&gt;0,IF(E26&lt;D26,E26+(24-D26),E26-D26),"")))</f>
        <v/>
      </c>
      <c r="G26" s="36" t="str">
        <f t="shared" si="11"/>
        <v/>
      </c>
      <c r="H26" s="36" t="str">
        <f t="shared" si="12"/>
        <v/>
      </c>
      <c r="I26" s="36" t="str">
        <f t="shared" si="13"/>
        <v/>
      </c>
      <c r="J26" s="36" t="str">
        <f t="shared" si="14"/>
        <v/>
      </c>
      <c r="K26" s="36" t="str">
        <f t="shared" si="15"/>
        <v/>
      </c>
      <c r="L26" s="38">
        <f>IF(OR(Q26=1,Q27=1,B26="Sonntag",B27="Sonntag"),"",SUM(R26:W26))</f>
        <v>0</v>
      </c>
      <c r="M26" s="38" t="str">
        <f>IF(B26="Sonntag","",IF(AND(Q26=1,D26&gt;E26),SUM(U26:W26),""))</f>
        <v/>
      </c>
      <c r="N26" s="38" t="str">
        <f>IF(OR(AND(Q26=1,Q27=1),AND(Q27=1,B26="Sonntag")),"",IF(Q27=1,SUM(R26:T26),""))</f>
        <v/>
      </c>
      <c r="O26" s="38" t="str">
        <f>IF(Q27=1,"",IF(AND(B26="Sonntag",D26&gt;E26,Q26=0),SUM(U26:W26),""))</f>
        <v/>
      </c>
      <c r="P26" s="38" t="str">
        <f>IF(OR(Q26=1,Q27=1),"",IF(B27="Sonntag",SUM(R26:W26),""))</f>
        <v/>
      </c>
      <c r="Q26" s="38" t="b">
        <f>OR(Feiertage!$B$1=A26,Feiertage!$B$2=A26,Feiertage!$B$3=A26,Feiertage!$B$4=A26,Feiertage!$B$5=A26,Feiertage!$B$6=A26,Feiertage!$B$7=A26,Feiertage!$B$8=A26,Feiertage!$B$9=A26)</f>
        <v>0</v>
      </c>
      <c r="R26" s="38" t="str">
        <f>IF(AND(D26&gt;E26,D26&lt;20),4,"")</f>
        <v/>
      </c>
      <c r="S26" s="38" t="str">
        <f t="shared" si="16"/>
        <v/>
      </c>
      <c r="T26" s="38" t="str">
        <f t="shared" si="17"/>
        <v/>
      </c>
      <c r="U26" s="38" t="str">
        <f t="shared" si="18"/>
        <v/>
      </c>
      <c r="V26" s="38" t="str">
        <f t="shared" si="19"/>
        <v/>
      </c>
      <c r="W26" s="38" t="str">
        <f t="shared" si="20"/>
        <v/>
      </c>
      <c r="X26" s="38" t="str">
        <f t="shared" si="21"/>
        <v/>
      </c>
      <c r="Y26" s="39" t="s">
        <v>47</v>
      </c>
    </row>
    <row r="27" spans="1:25" x14ac:dyDescent="0.2">
      <c r="A27" s="32">
        <v>42203</v>
      </c>
      <c r="B27" s="32" t="s">
        <v>49</v>
      </c>
      <c r="C27" s="33"/>
      <c r="D27" s="34"/>
      <c r="E27" s="34"/>
      <c r="F27" t="str">
        <f>IF(K27="X",Gesamt!$C$8,IF(J27="X",Gesamt!$C$9,IF(IF(E27&lt;D27,E27+(24-D27),E27-D27)&gt;0,IF(E27&lt;D27,E27+(24-D27),E27-D27),"")))</f>
        <v/>
      </c>
      <c r="G27" s="36" t="str">
        <f t="shared" si="11"/>
        <v/>
      </c>
      <c r="H27" s="36" t="str">
        <f t="shared" si="12"/>
        <v/>
      </c>
      <c r="I27" s="36" t="str">
        <f t="shared" si="13"/>
        <v/>
      </c>
      <c r="J27" s="36" t="str">
        <f t="shared" si="14"/>
        <v/>
      </c>
      <c r="K27" s="36" t="str">
        <f t="shared" si="15"/>
        <v/>
      </c>
      <c r="L27" s="42" t="str">
        <f>IF(OR(Q27=1,Q28=1,B27="Sonntag",B28="Sonntag"),"",SUM(R27:X27))</f>
        <v/>
      </c>
      <c r="M27" s="42" t="str">
        <f>IF(B27="Sonntag","",IF(AND(Q27=1,D27&gt;E27),SUM(U27:X27),""))</f>
        <v/>
      </c>
      <c r="N27" s="42" t="str">
        <f>IF(AND(Q27=1,Q28=1),"",IF(Q28=1,SUM(R27:T27),""))</f>
        <v/>
      </c>
      <c r="O27" s="42" t="str">
        <f>IF(Q28=1,"",IF(AND(B27="Sonntag",D27&gt;E27,Q27=0),SUM(U27:X27),""))</f>
        <v/>
      </c>
      <c r="P27" s="42">
        <f>IF(OR(Q27=1,Q28=1),"",IF(B28="Sonntag",SUM(R27:T27),""))</f>
        <v>0</v>
      </c>
      <c r="Q27" s="42" t="b">
        <f>OR(Feiertage!$B$1=A27,Feiertage!$B$2=A27,Feiertage!$B$3=A27,Feiertage!$B$4=A27,Feiertage!$B$5=A27,Feiertage!$B$6=A27,Feiertage!$B$7=A27,Feiertage!$B$8=A27,Feiertage!$B$9=A27)</f>
        <v>0</v>
      </c>
      <c r="R27" s="42" t="str">
        <f>IF(AND(D27&gt;E27,D27&lt;20),4,IF(AND(D27&lt;E27,D27&lt;=6),6-D27,""))</f>
        <v/>
      </c>
      <c r="S27" s="42" t="str">
        <f t="shared" si="16"/>
        <v/>
      </c>
      <c r="T27" s="42" t="str">
        <f t="shared" si="17"/>
        <v/>
      </c>
      <c r="U27" s="42" t="str">
        <f t="shared" si="18"/>
        <v/>
      </c>
      <c r="V27" s="42" t="str">
        <f t="shared" si="19"/>
        <v/>
      </c>
      <c r="W27" s="42" t="str">
        <f t="shared" si="20"/>
        <v/>
      </c>
      <c r="X27" s="42" t="str">
        <f t="shared" si="21"/>
        <v/>
      </c>
      <c r="Y27" s="43" t="s">
        <v>49</v>
      </c>
    </row>
    <row r="28" spans="1:25" x14ac:dyDescent="0.2">
      <c r="A28" s="32">
        <v>42204</v>
      </c>
      <c r="B28" s="32" t="s">
        <v>44</v>
      </c>
      <c r="C28" s="33"/>
      <c r="D28" s="34"/>
      <c r="E28" s="34"/>
      <c r="F28" t="str">
        <f>IF(K28="X",Gesamt!$C$8,IF(J28="X",Gesamt!$C$9,IF(IF(E28&lt;D28,E28+(24-D28),E28-D28)&gt;0,IF(E28&lt;D28,E28+(24-D28),E28-D28),"")))</f>
        <v/>
      </c>
      <c r="G28" s="36" t="str">
        <f t="shared" si="11"/>
        <v/>
      </c>
      <c r="H28" s="36" t="str">
        <f t="shared" si="12"/>
        <v/>
      </c>
      <c r="I28" s="36" t="str">
        <f t="shared" si="13"/>
        <v/>
      </c>
      <c r="J28" s="36" t="str">
        <f t="shared" si="14"/>
        <v/>
      </c>
      <c r="K28" s="36" t="str">
        <f t="shared" si="15"/>
        <v/>
      </c>
      <c r="L28" s="45" t="str">
        <f>IF(OR(Q28=1,Q29=1,B28="Sonntag",B29="Sonntag"),"",SUM(R28:X28))</f>
        <v/>
      </c>
      <c r="M28" s="45" t="str">
        <f>IF(B29="Sonntag","",IF(AND(Q28=1,D28&gt;E28),SUM(U28:X28),""))</f>
        <v/>
      </c>
      <c r="N28" s="45" t="str">
        <f>IF(AND(Q28=1,Q30=1),"",IF(Q29=1,SUM(R28:T28),""))</f>
        <v/>
      </c>
      <c r="O28" s="45" t="str">
        <f>IF(Q30=1,"",IF(AND(B28="Sonntag",D28&gt;E28,Q28=0),SUM(U28:X28),""))</f>
        <v/>
      </c>
      <c r="P28" s="45" t="str">
        <f>IF(OR(Q28=1,Q30=1),"",IF(B29="Sonntag",SUM(R28:T28),""))</f>
        <v/>
      </c>
      <c r="Q28" s="45" t="b">
        <f>OR(Feiertage!$B$1=A28,Feiertage!$B$2=A28,Feiertage!$B$3=A28,Feiertage!$B$4=A28,Feiertage!$B$5=A28,Feiertage!$B$6=A28,Feiertage!$B$7=A28,Feiertage!$B$8=A28,Feiertage!$B$9=A28)</f>
        <v>0</v>
      </c>
      <c r="R28" s="45" t="str">
        <f>IF(AND(D28&gt;E28,D28&lt;20),4,"")</f>
        <v/>
      </c>
      <c r="S28" s="45" t="str">
        <f t="shared" si="16"/>
        <v/>
      </c>
      <c r="T28" s="45" t="str">
        <f t="shared" si="17"/>
        <v/>
      </c>
      <c r="U28" s="45" t="str">
        <f t="shared" si="18"/>
        <v/>
      </c>
      <c r="V28" s="45" t="str">
        <f t="shared" si="19"/>
        <v/>
      </c>
      <c r="W28" s="45" t="str">
        <f t="shared" si="20"/>
        <v/>
      </c>
      <c r="X28" s="45" t="str">
        <f>IF(AND(D28&lt;E28,E28&lt;6),E28-D28,"")</f>
        <v/>
      </c>
      <c r="Y28" s="46" t="s">
        <v>44</v>
      </c>
    </row>
    <row r="29" spans="1:25" x14ac:dyDescent="0.2">
      <c r="A29" s="32"/>
      <c r="B29" s="32"/>
      <c r="C29" s="33"/>
      <c r="D29" s="102" t="s">
        <v>50</v>
      </c>
      <c r="E29" s="102"/>
      <c r="F29" s="48">
        <f>SUM(F22:F28)</f>
        <v>0</v>
      </c>
      <c r="G29" s="48">
        <f>SUM(G22:G28)</f>
        <v>0</v>
      </c>
      <c r="H29" s="48">
        <f>SUM(H22:H28)</f>
        <v>0</v>
      </c>
      <c r="I29" s="48">
        <f>SUM(I22:I28)</f>
        <v>0</v>
      </c>
      <c r="J29" s="49">
        <f>COUNTIF(J22:J28,"X")</f>
        <v>0</v>
      </c>
      <c r="K29" s="50">
        <f>COUNTIF(K22:K28,"X")</f>
        <v>0</v>
      </c>
      <c r="L29" s="31"/>
      <c r="M29" s="31"/>
      <c r="N29" s="31"/>
      <c r="O29" s="31"/>
      <c r="P29" s="31"/>
    </row>
    <row r="30" spans="1:25" x14ac:dyDescent="0.2">
      <c r="A30" s="32">
        <v>42205</v>
      </c>
      <c r="B30" s="32" t="s">
        <v>51</v>
      </c>
      <c r="C30" s="33"/>
      <c r="D30" s="34"/>
      <c r="E30" s="34"/>
      <c r="F30" t="str">
        <f>IF(K30="X",Gesamt!$C$8,IF(J30="X",Gesamt!$C$9,IF(IF(E30&lt;D30,E30+(24-D30),E30-D30)&gt;0,IF(E30&lt;D30,E30+(24-D30),E30-D30),"")))</f>
        <v/>
      </c>
      <c r="G30" s="36" t="str">
        <f t="shared" ref="G30:G36" si="22">IF(SUM(L30:P30)=0,"",SUM(L30:P30))</f>
        <v/>
      </c>
      <c r="H30" s="36" t="str">
        <f t="shared" ref="H30:H36" si="23">IF(D30="","",IF(Q30=0,IF(B30="Sonntag",IF(D30&gt;E30,24-D30,E30-D30),IF(AND(B30="Samstag",Q31=0),IF(D30&gt;E30,E30,""),"")),IF(AND(B30="Samstag",Q31=0),IF(D30&gt;E30,E30,""),"")))</f>
        <v/>
      </c>
      <c r="I30" s="36" t="str">
        <f t="shared" ref="I30:I36" si="24">IF(D30="","",IF(AND(Q30=1,Q31=1),IF(D30&gt;E30,24-D30+E30,E30-D30),IF(Q30=1,IF(D30&gt;E30,24-D30,E30-D30),IF(AND(Q31=1,D30&gt;E30),E30,""))))</f>
        <v/>
      </c>
      <c r="J30" s="36" t="str">
        <f t="shared" ref="J30:J36" si="25">IF(C30="Urlaub","X","")</f>
        <v/>
      </c>
      <c r="K30" s="36" t="str">
        <f t="shared" ref="K30:K36" si="26">IF(C30="Krank","X","")</f>
        <v/>
      </c>
      <c r="L30" s="38">
        <f>IF(OR(Q30=1,Q31=1,B30="Sonntag",B31="Sonntag"),"",SUM(R30:W30))</f>
        <v>0</v>
      </c>
      <c r="M30" s="38" t="str">
        <f>IF(B30="Sonntag","",IF(AND(Q30=1,D30&gt;E30),SUM(U30:W30),""))</f>
        <v/>
      </c>
      <c r="N30" s="38" t="str">
        <f>IF(OR(AND(Q30=1,Q31=1),AND(Q31=1,B30="Sonntag")),"",IF(Q31=1,SUM(R30:T30),""))</f>
        <v/>
      </c>
      <c r="O30" s="38" t="str">
        <f>IF(Q31=1,"",IF(AND(B30="Sonntag",D30&gt;E30,Q30=0),SUM(U30:W30),""))</f>
        <v/>
      </c>
      <c r="P30" s="38" t="str">
        <f>IF(OR(Q30=1,Q31=1),"",IF(B31="Sonntag",SUM(R30:W30),""))</f>
        <v/>
      </c>
      <c r="Q30" s="38" t="b">
        <f>OR(Feiertage!$B$1=A30,Feiertage!$B$2=A30,Feiertage!$B$3=A30,Feiertage!$B$4=A30,Feiertage!$B$5=A30,Feiertage!$B$6=A30,Feiertage!$B$7=A30,Feiertage!$B$8=A30,Feiertage!$B$9=A30)</f>
        <v>0</v>
      </c>
      <c r="R30" s="38" t="str">
        <f>IF(AND(D30&gt;E30,D30&lt;20),4,"")</f>
        <v/>
      </c>
      <c r="S30" s="38" t="str">
        <f t="shared" ref="S30:S36" si="27">IF(AND(D30&gt;E30,D30&gt;=20),24-D30,"")</f>
        <v/>
      </c>
      <c r="T30" s="38" t="str">
        <f t="shared" ref="T30:T36" si="28">IF(AND(D30&lt;E30,E30&gt;=20),E30-20,"")</f>
        <v/>
      </c>
      <c r="U30" s="38" t="str">
        <f t="shared" ref="U30:U36" si="29">IF(AND(D30&gt;E30,E30&gt;=6),6,"")</f>
        <v/>
      </c>
      <c r="V30" s="38" t="str">
        <f t="shared" ref="V30:V36" si="30">IF(AND(D30&gt;E30,E30&lt;6),E30,"")</f>
        <v/>
      </c>
      <c r="W30" s="38" t="str">
        <f t="shared" ref="W30:W36" si="31">IF(AND(D30&lt;E30,E30&gt;=6,D30&lt;=6),6-D30,"")</f>
        <v/>
      </c>
      <c r="X30" s="38" t="str">
        <f t="shared" ref="X30:X35" si="32">IF(AND(D30&lt;E30,E30&lt;6),6-E30,"")</f>
        <v/>
      </c>
      <c r="Y30" s="39" t="s">
        <v>47</v>
      </c>
    </row>
    <row r="31" spans="1:25" x14ac:dyDescent="0.2">
      <c r="A31" s="32">
        <v>42206</v>
      </c>
      <c r="B31" s="32" t="s">
        <v>52</v>
      </c>
      <c r="C31" s="33"/>
      <c r="D31" s="34"/>
      <c r="E31" s="34"/>
      <c r="F31" t="str">
        <f>IF(K31="X",Gesamt!$C$8,IF(J31="X",Gesamt!$C$9,IF(IF(E31&lt;D31,E31+(24-D31),E31-D31)&gt;0,IF(E31&lt;D31,E31+(24-D31),E31-D31),"")))</f>
        <v/>
      </c>
      <c r="G31" s="36" t="str">
        <f t="shared" si="22"/>
        <v/>
      </c>
      <c r="H31" s="36" t="str">
        <f t="shared" si="23"/>
        <v/>
      </c>
      <c r="I31" s="36" t="str">
        <f t="shared" si="24"/>
        <v/>
      </c>
      <c r="J31" s="36" t="str">
        <f t="shared" si="25"/>
        <v/>
      </c>
      <c r="K31" s="36" t="str">
        <f t="shared" si="26"/>
        <v/>
      </c>
      <c r="L31" s="38">
        <f>IF(OR(Q31=1,Q32=1,B31="Sonntag",B32="Sonntag"),"",SUM(R31:W31))</f>
        <v>0</v>
      </c>
      <c r="M31" s="38" t="str">
        <f>IF(B31="Sonntag","",IF(AND(Q31=1,D31&gt;E31),SUM(U31:W31),""))</f>
        <v/>
      </c>
      <c r="N31" s="38" t="str">
        <f>IF(OR(AND(Q31=1,Q32=1),AND(Q32=1,B31="Sonntag")),"",IF(Q32=1,SUM(R31:T31),""))</f>
        <v/>
      </c>
      <c r="O31" s="38" t="str">
        <f>IF(Q32=1,"",IF(AND(B31="Sonntag",D31&gt;E31,Q31=0),SUM(U31:W31),""))</f>
        <v/>
      </c>
      <c r="P31" s="38" t="str">
        <f>IF(OR(Q31=1,Q32=1),"",IF(B32="Sonntag",SUM(R31:W31),""))</f>
        <v/>
      </c>
      <c r="Q31" s="38" t="b">
        <f>OR(Feiertage!$B$1=A31,Feiertage!$B$2=A31,Feiertage!$B$3=A31,Feiertage!$B$4=A31,Feiertage!$B$5=A31,Feiertage!$B$6=A31,Feiertage!$B$7=A31,Feiertage!$B$8=A31,Feiertage!$B$9=A31)</f>
        <v>0</v>
      </c>
      <c r="R31" s="38" t="str">
        <f>IF(AND(D31&gt;E31,D31&lt;20),4,"")</f>
        <v/>
      </c>
      <c r="S31" s="38" t="str">
        <f t="shared" si="27"/>
        <v/>
      </c>
      <c r="T31" s="38" t="str">
        <f t="shared" si="28"/>
        <v/>
      </c>
      <c r="U31" s="38" t="str">
        <f t="shared" si="29"/>
        <v/>
      </c>
      <c r="V31" s="38" t="str">
        <f t="shared" si="30"/>
        <v/>
      </c>
      <c r="W31" s="38" t="str">
        <f t="shared" si="31"/>
        <v/>
      </c>
      <c r="X31" s="38" t="str">
        <f t="shared" si="32"/>
        <v/>
      </c>
      <c r="Y31" s="39" t="s">
        <v>47</v>
      </c>
    </row>
    <row r="32" spans="1:25" x14ac:dyDescent="0.2">
      <c r="A32" s="32">
        <v>42207</v>
      </c>
      <c r="B32" s="32" t="s">
        <v>53</v>
      </c>
      <c r="C32" s="33"/>
      <c r="D32" s="34"/>
      <c r="E32" s="34"/>
      <c r="F32" t="str">
        <f>IF(K32="X",Gesamt!$C$8,IF(J32="X",Gesamt!$C$9,IF(IF(E32&lt;D32,E32+(24-D32),E32-D32)&gt;0,IF(E32&lt;D32,E32+(24-D32),E32-D32),"")))</f>
        <v/>
      </c>
      <c r="G32" s="36" t="str">
        <f t="shared" si="22"/>
        <v/>
      </c>
      <c r="H32" s="36" t="str">
        <f t="shared" si="23"/>
        <v/>
      </c>
      <c r="I32" s="36" t="str">
        <f t="shared" si="24"/>
        <v/>
      </c>
      <c r="J32" s="36" t="str">
        <f t="shared" si="25"/>
        <v/>
      </c>
      <c r="K32" s="36" t="str">
        <f t="shared" si="26"/>
        <v/>
      </c>
      <c r="L32" s="38">
        <f>IF(OR(Q32=1,Q33=1,B32="Sonntag",B33="Sonntag"),"",SUM(R32:W32))</f>
        <v>0</v>
      </c>
      <c r="M32" s="38" t="str">
        <f>IF(B32="Sonntag","",IF(AND(Q32=1,D32&gt;E32),SUM(U32:W32),""))</f>
        <v/>
      </c>
      <c r="N32" s="38" t="str">
        <f>IF(OR(AND(Q32=1,Q33=1),AND(Q33=1,B32="Sonntag")),"",IF(Q33=1,SUM(R32:T32),""))</f>
        <v/>
      </c>
      <c r="O32" s="38" t="str">
        <f>IF(Q33=1,"",IF(AND(B32="Sonntag",D32&gt;E32,Q32=0),SUM(U32:W32),""))</f>
        <v/>
      </c>
      <c r="P32" s="38" t="str">
        <f>IF(OR(Q32=1,Q33=1),"",IF(B33="Sonntag",SUM(R32:W32),""))</f>
        <v/>
      </c>
      <c r="Q32" s="38" t="b">
        <f>OR(Feiertage!$B$1=A32,Feiertage!$B$2=A32,Feiertage!$B$3=A32,Feiertage!$B$4=A32,Feiertage!$B$5=A32,Feiertage!$B$6=A32,Feiertage!$B$7=A32,Feiertage!$B$8=A32,Feiertage!$B$9=A32)</f>
        <v>0</v>
      </c>
      <c r="R32" s="38" t="str">
        <f>IF(AND(D32&gt;E32,D32&lt;20),4,"")</f>
        <v/>
      </c>
      <c r="S32" s="38" t="str">
        <f t="shared" si="27"/>
        <v/>
      </c>
      <c r="T32" s="38" t="str">
        <f t="shared" si="28"/>
        <v/>
      </c>
      <c r="U32" s="38" t="str">
        <f t="shared" si="29"/>
        <v/>
      </c>
      <c r="V32" s="38" t="str">
        <f t="shared" si="30"/>
        <v/>
      </c>
      <c r="W32" s="38" t="str">
        <f t="shared" si="31"/>
        <v/>
      </c>
      <c r="X32" s="38" t="str">
        <f t="shared" si="32"/>
        <v/>
      </c>
      <c r="Y32" s="39" t="s">
        <v>47</v>
      </c>
    </row>
    <row r="33" spans="1:25" x14ac:dyDescent="0.2">
      <c r="A33" s="32">
        <v>42208</v>
      </c>
      <c r="B33" s="32" t="s">
        <v>46</v>
      </c>
      <c r="C33" s="33"/>
      <c r="D33" s="34"/>
      <c r="E33" s="34"/>
      <c r="F33" t="str">
        <f>IF(K33="X",Gesamt!$C$8,IF(J33="X",Gesamt!$C$9,IF(IF(E33&lt;D33,E33+(24-D33),E33-D33)&gt;0,IF(E33&lt;D33,E33+(24-D33),E33-D33),"")))</f>
        <v/>
      </c>
      <c r="G33" s="36" t="str">
        <f t="shared" si="22"/>
        <v/>
      </c>
      <c r="H33" s="36" t="str">
        <f t="shared" si="23"/>
        <v/>
      </c>
      <c r="I33" s="36" t="str">
        <f t="shared" si="24"/>
        <v/>
      </c>
      <c r="J33" s="36" t="str">
        <f t="shared" si="25"/>
        <v/>
      </c>
      <c r="K33" s="36" t="str">
        <f t="shared" si="26"/>
        <v/>
      </c>
      <c r="L33" s="38">
        <f>IF(OR(Q33=1,Q34=1,B33="Sonntag",B34="Sonntag"),"",SUM(R33:W33))</f>
        <v>0</v>
      </c>
      <c r="M33" s="38" t="str">
        <f>IF(B33="Sonntag","",IF(AND(Q33=1,D33&gt;E33),SUM(U33:W33),""))</f>
        <v/>
      </c>
      <c r="N33" s="38" t="str">
        <f>IF(OR(AND(Q33=1,Q34=1),AND(Q34=1,B33="Sonntag")),"",IF(Q34=1,SUM(R33:T33),""))</f>
        <v/>
      </c>
      <c r="O33" s="38" t="str">
        <f>IF(Q34=1,"",IF(AND(B33="Sonntag",D33&gt;E33,Q33=0),SUM(U33:W33),""))</f>
        <v/>
      </c>
      <c r="P33" s="38" t="str">
        <f>IF(OR(Q33=1,Q34=1),"",IF(B34="Sonntag",SUM(R33:W33),""))</f>
        <v/>
      </c>
      <c r="Q33" s="38" t="b">
        <f>OR(Feiertage!$B$1=A33,Feiertage!$B$2=A33,Feiertage!$B$3=A33,Feiertage!$B$4=A33,Feiertage!$B$5=A33,Feiertage!$B$6=A33,Feiertage!$B$7=A33,Feiertage!$B$8=A33,Feiertage!$B$9=A33)</f>
        <v>0</v>
      </c>
      <c r="R33" s="38" t="str">
        <f>IF(AND(D33&gt;E33,D33&lt;20),4,"")</f>
        <v/>
      </c>
      <c r="S33" s="38" t="str">
        <f t="shared" si="27"/>
        <v/>
      </c>
      <c r="T33" s="38" t="str">
        <f t="shared" si="28"/>
        <v/>
      </c>
      <c r="U33" s="38" t="str">
        <f t="shared" si="29"/>
        <v/>
      </c>
      <c r="V33" s="38" t="str">
        <f t="shared" si="30"/>
        <v/>
      </c>
      <c r="W33" s="38" t="str">
        <f t="shared" si="31"/>
        <v/>
      </c>
      <c r="X33" s="38" t="str">
        <f t="shared" si="32"/>
        <v/>
      </c>
      <c r="Y33" s="39" t="s">
        <v>47</v>
      </c>
    </row>
    <row r="34" spans="1:25" x14ac:dyDescent="0.2">
      <c r="A34" s="32">
        <v>42209</v>
      </c>
      <c r="B34" s="32" t="s">
        <v>48</v>
      </c>
      <c r="C34" s="33"/>
      <c r="D34" s="34"/>
      <c r="E34" s="34"/>
      <c r="F34" t="str">
        <f>IF(K34="X",Gesamt!$C$8,IF(J34="X",Gesamt!$C$9,IF(IF(E34&lt;D34,E34+(24-D34),E34-D34)&gt;0,IF(E34&lt;D34,E34+(24-D34),E34-D34),"")))</f>
        <v/>
      </c>
      <c r="G34" s="36" t="str">
        <f t="shared" si="22"/>
        <v/>
      </c>
      <c r="H34" s="36" t="str">
        <f t="shared" si="23"/>
        <v/>
      </c>
      <c r="I34" s="36" t="str">
        <f t="shared" si="24"/>
        <v/>
      </c>
      <c r="J34" s="36" t="str">
        <f t="shared" si="25"/>
        <v/>
      </c>
      <c r="K34" s="36" t="str">
        <f t="shared" si="26"/>
        <v/>
      </c>
      <c r="L34" s="38">
        <f>IF(OR(Q34=1,Q35=1,B34="Sonntag",B35="Sonntag"),"",SUM(R34:W34))</f>
        <v>0</v>
      </c>
      <c r="M34" s="38" t="str">
        <f>IF(B34="Sonntag","",IF(AND(Q34=1,D34&gt;E34),SUM(U34:W34),""))</f>
        <v/>
      </c>
      <c r="N34" s="38" t="str">
        <f>IF(OR(AND(Q34=1,Q35=1),AND(Q35=1,B34="Sonntag")),"",IF(Q35=1,SUM(R34:T34),""))</f>
        <v/>
      </c>
      <c r="O34" s="38" t="str">
        <f>IF(Q35=1,"",IF(AND(B34="Sonntag",D34&gt;E34,Q34=0),SUM(U34:W34),""))</f>
        <v/>
      </c>
      <c r="P34" s="38" t="str">
        <f>IF(OR(Q34=1,Q35=1),"",IF(B35="Sonntag",SUM(R34:W34),""))</f>
        <v/>
      </c>
      <c r="Q34" s="38" t="b">
        <f>OR(Feiertage!$B$1=A34,Feiertage!$B$2=A34,Feiertage!$B$3=A34,Feiertage!$B$4=A34,Feiertage!$B$5=A34,Feiertage!$B$6=A34,Feiertage!$B$7=A34,Feiertage!$B$8=A34,Feiertage!$B$9=A34)</f>
        <v>0</v>
      </c>
      <c r="R34" s="38" t="str">
        <f>IF(AND(D34&gt;E34,D34&lt;20),4,"")</f>
        <v/>
      </c>
      <c r="S34" s="38" t="str">
        <f t="shared" si="27"/>
        <v/>
      </c>
      <c r="T34" s="38" t="str">
        <f t="shared" si="28"/>
        <v/>
      </c>
      <c r="U34" s="38" t="str">
        <f t="shared" si="29"/>
        <v/>
      </c>
      <c r="V34" s="38" t="str">
        <f t="shared" si="30"/>
        <v/>
      </c>
      <c r="W34" s="38" t="str">
        <f t="shared" si="31"/>
        <v/>
      </c>
      <c r="X34" s="38" t="str">
        <f t="shared" si="32"/>
        <v/>
      </c>
      <c r="Y34" s="39" t="s">
        <v>47</v>
      </c>
    </row>
    <row r="35" spans="1:25" x14ac:dyDescent="0.2">
      <c r="A35" s="32">
        <v>42210</v>
      </c>
      <c r="B35" s="32" t="s">
        <v>49</v>
      </c>
      <c r="C35" s="33"/>
      <c r="D35" s="34"/>
      <c r="E35" s="34"/>
      <c r="F35" t="str">
        <f>IF(K35="X",Gesamt!$C$8,IF(J35="X",Gesamt!$C$9,IF(IF(E35&lt;D35,E35+(24-D35),E35-D35)&gt;0,IF(E35&lt;D35,E35+(24-D35),E35-D35),"")))</f>
        <v/>
      </c>
      <c r="G35" s="36" t="str">
        <f t="shared" si="22"/>
        <v/>
      </c>
      <c r="H35" s="36" t="str">
        <f t="shared" si="23"/>
        <v/>
      </c>
      <c r="I35" s="36" t="str">
        <f t="shared" si="24"/>
        <v/>
      </c>
      <c r="J35" s="36" t="str">
        <f t="shared" si="25"/>
        <v/>
      </c>
      <c r="K35" s="36" t="str">
        <f t="shared" si="26"/>
        <v/>
      </c>
      <c r="L35" s="42" t="str">
        <f>IF(OR(Q35=1,Q36=1,B35="Sonntag",B36="Sonntag"),"",SUM(R35:X35))</f>
        <v/>
      </c>
      <c r="M35" s="42" t="str">
        <f>IF(B35="Sonntag","",IF(AND(Q35=1,D35&gt;E35),SUM(U35:X35),""))</f>
        <v/>
      </c>
      <c r="N35" s="42" t="str">
        <f>IF(AND(Q35=1,Q36=1),"",IF(Q36=1,SUM(R35:T35),""))</f>
        <v/>
      </c>
      <c r="O35" s="42" t="str">
        <f>IF(Q36=1,"",IF(AND(B35="Sonntag",D35&gt;E35,Q35=0),SUM(U35:X35),""))</f>
        <v/>
      </c>
      <c r="P35" s="42">
        <f>IF(OR(Q35=1,Q36=1),"",IF(B36="Sonntag",SUM(R35:T35),""))</f>
        <v>0</v>
      </c>
      <c r="Q35" s="42" t="b">
        <f>OR(Feiertage!$B$1=A35,Feiertage!$B$2=A35,Feiertage!$B$3=A35,Feiertage!$B$4=A35,Feiertage!$B$5=A35,Feiertage!$B$6=A35,Feiertage!$B$7=A35,Feiertage!$B$8=A35,Feiertage!$B$9=A35)</f>
        <v>0</v>
      </c>
      <c r="R35" s="42" t="str">
        <f>IF(AND(D35&gt;E35,D35&lt;20),4,IF(AND(D35&lt;E35,D35&lt;=6),6-D35,""))</f>
        <v/>
      </c>
      <c r="S35" s="42" t="str">
        <f t="shared" si="27"/>
        <v/>
      </c>
      <c r="T35" s="42" t="str">
        <f t="shared" si="28"/>
        <v/>
      </c>
      <c r="U35" s="42" t="str">
        <f t="shared" si="29"/>
        <v/>
      </c>
      <c r="V35" s="42" t="str">
        <f t="shared" si="30"/>
        <v/>
      </c>
      <c r="W35" s="42" t="str">
        <f t="shared" si="31"/>
        <v/>
      </c>
      <c r="X35" s="42" t="str">
        <f t="shared" si="32"/>
        <v/>
      </c>
      <c r="Y35" s="43" t="s">
        <v>49</v>
      </c>
    </row>
    <row r="36" spans="1:25" x14ac:dyDescent="0.2">
      <c r="A36" s="32">
        <v>42211</v>
      </c>
      <c r="B36" s="32" t="s">
        <v>44</v>
      </c>
      <c r="C36" s="33"/>
      <c r="D36" s="34"/>
      <c r="E36" s="34"/>
      <c r="F36" t="str">
        <f>IF(K36="X",Gesamt!$C$8,IF(J36="X",Gesamt!$C$9,IF(IF(E36&lt;D36,E36+(24-D36),E36-D36)&gt;0,IF(E36&lt;D36,E36+(24-D36),E36-D36),"")))</f>
        <v/>
      </c>
      <c r="G36" s="36" t="str">
        <f t="shared" si="22"/>
        <v/>
      </c>
      <c r="H36" s="36" t="str">
        <f t="shared" si="23"/>
        <v/>
      </c>
      <c r="I36" s="36" t="str">
        <f t="shared" si="24"/>
        <v/>
      </c>
      <c r="J36" s="36" t="str">
        <f t="shared" si="25"/>
        <v/>
      </c>
      <c r="K36" s="36" t="str">
        <f t="shared" si="26"/>
        <v/>
      </c>
      <c r="L36" s="45" t="str">
        <f>IF(OR(Q36=1,Q37=1,B36="Sonntag",B37="Sonntag"),"",SUM(R36:X36))</f>
        <v/>
      </c>
      <c r="M36" s="45" t="str">
        <f>IF(B37="Sonntag","",IF(AND(Q36=1,D36&gt;E36),SUM(U36:X36),""))</f>
        <v/>
      </c>
      <c r="N36" s="45" t="str">
        <f>IF(AND(Q36=1,Q38=1),"",IF(Q37=1,SUM(R36:T36),""))</f>
        <v/>
      </c>
      <c r="O36" s="45" t="str">
        <f>IF(Q38=1,"",IF(AND(B36="Sonntag",D36&gt;E36,Q36=0),SUM(U36:X36),""))</f>
        <v/>
      </c>
      <c r="P36" s="45" t="str">
        <f>IF(OR(Q36=1,Q38=1),"",IF(B37="Sonntag",SUM(R36:T36),""))</f>
        <v/>
      </c>
      <c r="Q36" s="45" t="b">
        <f>OR(Feiertage!$B$1=A36,Feiertage!$B$2=A36,Feiertage!$B$3=A36,Feiertage!$B$4=A36,Feiertage!$B$5=A36,Feiertage!$B$6=A36,Feiertage!$B$7=A36,Feiertage!$B$8=A36,Feiertage!$B$9=A36)</f>
        <v>0</v>
      </c>
      <c r="R36" s="45" t="str">
        <f>IF(AND(D36&gt;E36,D36&lt;20),4,"")</f>
        <v/>
      </c>
      <c r="S36" s="45" t="str">
        <f t="shared" si="27"/>
        <v/>
      </c>
      <c r="T36" s="45" t="str">
        <f t="shared" si="28"/>
        <v/>
      </c>
      <c r="U36" s="45" t="str">
        <f t="shared" si="29"/>
        <v/>
      </c>
      <c r="V36" s="45" t="str">
        <f t="shared" si="30"/>
        <v/>
      </c>
      <c r="W36" s="45" t="str">
        <f t="shared" si="31"/>
        <v/>
      </c>
      <c r="X36" s="45" t="str">
        <f>IF(AND(D36&lt;E36,E36&lt;6),E36-D36,"")</f>
        <v/>
      </c>
      <c r="Y36" s="46" t="s">
        <v>44</v>
      </c>
    </row>
    <row r="37" spans="1:25" x14ac:dyDescent="0.2">
      <c r="A37" s="32"/>
      <c r="B37" s="32"/>
      <c r="C37" s="33"/>
      <c r="D37" s="102" t="s">
        <v>50</v>
      </c>
      <c r="E37" s="102"/>
      <c r="F37" s="48">
        <f>SUM(F30:F36)</f>
        <v>0</v>
      </c>
      <c r="G37" s="48">
        <f>SUM(G30:G36)</f>
        <v>0</v>
      </c>
      <c r="H37" s="48">
        <f>SUM(H30:H36)</f>
        <v>0</v>
      </c>
      <c r="I37" s="48">
        <f>SUM(I30:I36)</f>
        <v>0</v>
      </c>
      <c r="J37" s="49">
        <f>COUNTIF(J30:J36,"X")</f>
        <v>0</v>
      </c>
      <c r="K37" s="50">
        <f>COUNTIF(K30:K36,"X")</f>
        <v>0</v>
      </c>
      <c r="L37" s="31"/>
      <c r="M37" s="31"/>
      <c r="N37" s="31"/>
      <c r="O37" s="31"/>
      <c r="P37" s="31"/>
    </row>
    <row r="38" spans="1:25" x14ac:dyDescent="0.2">
      <c r="A38" s="32">
        <v>42212</v>
      </c>
      <c r="B38" s="32" t="s">
        <v>51</v>
      </c>
      <c r="C38" s="33"/>
      <c r="D38" s="34"/>
      <c r="E38" s="34"/>
      <c r="F38" t="str">
        <f>IF(K38="X",Gesamt!$C$8,IF(J38="X",Gesamt!$C$9,IF(IF(E38&lt;D38,E38+(24-D38),E38-D38)&gt;0,IF(E38&lt;D38,E38+(24-D38),E38-D38),"")))</f>
        <v/>
      </c>
      <c r="G38" s="36" t="str">
        <f t="shared" ref="G38:G43" si="33">IF(SUM(L38:P38)=0,"",SUM(L38:P38))</f>
        <v/>
      </c>
      <c r="H38" s="36" t="str">
        <f t="shared" ref="H38:H43" si="34">IF(D38="","",IF(Q38=0,IF(B38="Sonntag",IF(D38&gt;E38,24-D38,E38-D38),IF(AND(B38="Samstag",Q39=0),IF(D38&gt;E38,E38,""),"")),IF(AND(B38="Samstag",Q39=0),IF(D38&gt;E38,E38,""),"")))</f>
        <v/>
      </c>
      <c r="I38" s="36" t="str">
        <f t="shared" ref="I38:I43" si="35">IF(D38="","",IF(AND(Q38=1,Q39=1),IF(D38&gt;E38,24-D38+E38,E38-D38),IF(Q38=1,IF(D38&gt;E38,24-D38,E38-D38),IF(AND(Q39=1,D38&gt;E38),E38,""))))</f>
        <v/>
      </c>
      <c r="J38" s="36" t="str">
        <f t="shared" ref="J38:J43" si="36">IF(C38="Urlaub","X","")</f>
        <v/>
      </c>
      <c r="K38" s="36" t="str">
        <f t="shared" ref="K38:K43" si="37">IF(C38="Krank","X","")</f>
        <v/>
      </c>
      <c r="L38" s="38">
        <f>IF(OR(Q38=1,Q39=1,B38="Sonntag",B39="Sonntag"),"",SUM(R38:W38))</f>
        <v>0</v>
      </c>
      <c r="M38" s="38" t="str">
        <f>IF(B38="Sonntag","",IF(AND(Q38=1,D38&gt;E38),SUM(U38:W38),""))</f>
        <v/>
      </c>
      <c r="N38" s="38" t="str">
        <f>IF(OR(AND(Q38=1,Q39=1),AND(Q39=1,B38="Sonntag")),"",IF(Q39=1,SUM(R38:T38),""))</f>
        <v/>
      </c>
      <c r="O38" s="38" t="str">
        <f>IF(Q39=1,"",IF(AND(B38="Sonntag",D38&gt;E38,Q38=0),SUM(U38:W38),""))</f>
        <v/>
      </c>
      <c r="P38" s="38" t="str">
        <f>IF(OR(Q38=1,Q39=1),"",IF(B39="Sonntag",SUM(R38:W38),""))</f>
        <v/>
      </c>
      <c r="Q38" s="38" t="b">
        <f>OR(Feiertage!$B$1=A38,Feiertage!$B$2=A38,Feiertage!$B$3=A38,Feiertage!$B$4=A38,Feiertage!$B$5=A38,Feiertage!$B$6=A38,Feiertage!$B$7=A38,Feiertage!$B$8=A38,Feiertage!$B$9=A38)</f>
        <v>0</v>
      </c>
      <c r="R38" s="38" t="str">
        <f>IF(AND(D38&gt;E38,D38&lt;20),4,"")</f>
        <v/>
      </c>
      <c r="S38" s="38" t="str">
        <f t="shared" ref="S38:S43" si="38">IF(AND(D38&gt;E38,D38&gt;=20),24-D38,"")</f>
        <v/>
      </c>
      <c r="T38" s="38" t="str">
        <f t="shared" ref="T38:T43" si="39">IF(AND(D38&lt;E38,E38&gt;=20),E38-20,"")</f>
        <v/>
      </c>
      <c r="U38" s="38" t="str">
        <f t="shared" ref="U38:U43" si="40">IF(AND(D38&gt;E38,E38&gt;=6),6,"")</f>
        <v/>
      </c>
      <c r="V38" s="38" t="str">
        <f t="shared" ref="V38:V43" si="41">IF(AND(D38&gt;E38,E38&lt;6),E38,"")</f>
        <v/>
      </c>
      <c r="W38" s="38" t="str">
        <f t="shared" ref="W38:W43" si="42">IF(AND(D38&lt;E38,E38&gt;=6,D38&lt;=6),6-D38,"")</f>
        <v/>
      </c>
      <c r="X38" s="38" t="str">
        <f t="shared" ref="X38:X43" si="43">IF(AND(D38&lt;E38,E38&lt;6),6-E38,"")</f>
        <v/>
      </c>
      <c r="Y38" s="39" t="s">
        <v>47</v>
      </c>
    </row>
    <row r="39" spans="1:25" x14ac:dyDescent="0.2">
      <c r="A39" s="32">
        <v>42213</v>
      </c>
      <c r="B39" s="32" t="s">
        <v>52</v>
      </c>
      <c r="C39" s="33"/>
      <c r="D39" s="34"/>
      <c r="E39" s="34"/>
      <c r="F39" t="str">
        <f>IF(K39="X",Gesamt!$C$8,IF(J39="X",Gesamt!$C$9,IF(IF(E39&lt;D39,E39+(24-D39),E39-D39)&gt;0,IF(E39&lt;D39,E39+(24-D39),E39-D39),"")))</f>
        <v/>
      </c>
      <c r="G39" s="36" t="str">
        <f t="shared" si="33"/>
        <v/>
      </c>
      <c r="H39" s="36" t="str">
        <f t="shared" si="34"/>
        <v/>
      </c>
      <c r="I39" s="36" t="str">
        <f t="shared" si="35"/>
        <v/>
      </c>
      <c r="J39" s="36" t="str">
        <f t="shared" si="36"/>
        <v/>
      </c>
      <c r="K39" s="36" t="str">
        <f t="shared" si="37"/>
        <v/>
      </c>
      <c r="L39" s="38">
        <f>IF(OR(Q39=1,Q40=1,B39="Sonntag",B40="Sonntag"),"",SUM(R39:W39))</f>
        <v>0</v>
      </c>
      <c r="M39" s="38" t="str">
        <f>IF(B39="Sonntag","",IF(AND(Q39=1,D39&gt;E39),SUM(U39:W39),""))</f>
        <v/>
      </c>
      <c r="N39" s="38" t="str">
        <f>IF(OR(AND(Q39=1,Q40=1),AND(Q40=1,B39="Sonntag")),"",IF(Q40=1,SUM(R39:T39),""))</f>
        <v/>
      </c>
      <c r="O39" s="38" t="str">
        <f>IF(Q40=1,"",IF(AND(B39="Sonntag",D39&gt;E39,Q39=0),SUM(U39:W39),""))</f>
        <v/>
      </c>
      <c r="P39" s="38" t="str">
        <f>IF(OR(Q39=1,Q40=1),"",IF(B40="Sonntag",SUM(R39:W39),""))</f>
        <v/>
      </c>
      <c r="Q39" s="38" t="b">
        <f>OR(Feiertage!$B$1=A39,Feiertage!$B$2=A39,Feiertage!$B$3=A39,Feiertage!$B$4=A39,Feiertage!$B$5=A39,Feiertage!$B$6=A39,Feiertage!$B$7=A39,Feiertage!$B$8=A39,Feiertage!$B$9=A39)</f>
        <v>0</v>
      </c>
      <c r="R39" s="38" t="str">
        <f>IF(AND(D39&gt;E39,D39&lt;20),4,"")</f>
        <v/>
      </c>
      <c r="S39" s="38" t="str">
        <f t="shared" si="38"/>
        <v/>
      </c>
      <c r="T39" s="38" t="str">
        <f t="shared" si="39"/>
        <v/>
      </c>
      <c r="U39" s="38" t="str">
        <f t="shared" si="40"/>
        <v/>
      </c>
      <c r="V39" s="38" t="str">
        <f t="shared" si="41"/>
        <v/>
      </c>
      <c r="W39" s="38" t="str">
        <f t="shared" si="42"/>
        <v/>
      </c>
      <c r="X39" s="38" t="str">
        <f t="shared" si="43"/>
        <v/>
      </c>
      <c r="Y39" s="39" t="s">
        <v>47</v>
      </c>
    </row>
    <row r="40" spans="1:25" x14ac:dyDescent="0.2">
      <c r="A40" s="32">
        <v>42214</v>
      </c>
      <c r="B40" s="32" t="s">
        <v>53</v>
      </c>
      <c r="C40" s="33"/>
      <c r="D40" s="34"/>
      <c r="E40" s="34"/>
      <c r="F40" t="str">
        <f>IF(K40="X",Gesamt!$C$8,IF(J40="X",Gesamt!$C$9,IF(IF(E40&lt;D40,E40+(24-D40),E40-D40)&gt;0,IF(E40&lt;D40,E40+(24-D40),E40-D40),"")))</f>
        <v/>
      </c>
      <c r="G40" s="36" t="str">
        <f t="shared" si="33"/>
        <v/>
      </c>
      <c r="H40" s="36" t="str">
        <f t="shared" si="34"/>
        <v/>
      </c>
      <c r="I40" s="36" t="str">
        <f t="shared" si="35"/>
        <v/>
      </c>
      <c r="J40" s="36" t="str">
        <f t="shared" si="36"/>
        <v/>
      </c>
      <c r="K40" s="36" t="str">
        <f t="shared" si="37"/>
        <v/>
      </c>
      <c r="L40" s="38">
        <f>IF(OR(Q40=1,Q41=1,B40="Sonntag",B41="Sonntag"),"",SUM(R40:W40))</f>
        <v>0</v>
      </c>
      <c r="M40" s="38" t="str">
        <f>IF(B40="Sonntag","",IF(AND(Q40=1,D40&gt;E40),SUM(U40:W40),""))</f>
        <v/>
      </c>
      <c r="N40" s="38" t="str">
        <f>IF(OR(AND(Q40=1,Q41=1),AND(Q41=1,B40="Sonntag")),"",IF(Q41=1,SUM(R40:T40),""))</f>
        <v/>
      </c>
      <c r="O40" s="38" t="str">
        <f>IF(Q41=1,"",IF(AND(B40="Sonntag",D40&gt;E40,Q40=0),SUM(U40:W40),""))</f>
        <v/>
      </c>
      <c r="P40" s="38" t="str">
        <f>IF(OR(Q40=1,Q41=1),"",IF(B41="Sonntag",SUM(R40:W40),""))</f>
        <v/>
      </c>
      <c r="Q40" s="38" t="b">
        <f>OR(Feiertage!$B$1=A40,Feiertage!$B$2=A40,Feiertage!$B$3=A40,Feiertage!$B$4=A40,Feiertage!$B$5=A40,Feiertage!$B$6=A40,Feiertage!$B$7=A40,Feiertage!$B$8=A40,Feiertage!$B$9=A40)</f>
        <v>0</v>
      </c>
      <c r="R40" s="38" t="str">
        <f>IF(AND(D40&gt;E40,D40&lt;20),4,"")</f>
        <v/>
      </c>
      <c r="S40" s="38" t="str">
        <f t="shared" si="38"/>
        <v/>
      </c>
      <c r="T40" s="38" t="str">
        <f t="shared" si="39"/>
        <v/>
      </c>
      <c r="U40" s="38" t="str">
        <f t="shared" si="40"/>
        <v/>
      </c>
      <c r="V40" s="38" t="str">
        <f t="shared" si="41"/>
        <v/>
      </c>
      <c r="W40" s="38" t="str">
        <f t="shared" si="42"/>
        <v/>
      </c>
      <c r="X40" s="38" t="str">
        <f t="shared" si="43"/>
        <v/>
      </c>
      <c r="Y40" s="39" t="s">
        <v>47</v>
      </c>
    </row>
    <row r="41" spans="1:25" x14ac:dyDescent="0.2">
      <c r="A41" s="32">
        <v>42215</v>
      </c>
      <c r="B41" s="32" t="s">
        <v>46</v>
      </c>
      <c r="C41" s="33"/>
      <c r="D41" s="34"/>
      <c r="E41" s="34"/>
      <c r="F41" t="str">
        <f>IF(K41="X",Gesamt!$C$8,IF(J41="X",Gesamt!$C$9,IF(IF(E41&lt;D41,E41+(24-D41),E41-D41)&gt;0,IF(E41&lt;D41,E41+(24-D41),E41-D41),"")))</f>
        <v/>
      </c>
      <c r="G41" s="36" t="str">
        <f t="shared" si="33"/>
        <v/>
      </c>
      <c r="H41" s="36" t="str">
        <f t="shared" si="34"/>
        <v/>
      </c>
      <c r="I41" s="36" t="str">
        <f t="shared" si="35"/>
        <v/>
      </c>
      <c r="J41" s="36" t="str">
        <f t="shared" si="36"/>
        <v/>
      </c>
      <c r="K41" s="36" t="str">
        <f t="shared" si="37"/>
        <v/>
      </c>
      <c r="L41" s="38">
        <f>IF(OR(Q41=1,Q42=1,B41="Sonntag",B42="Sonntag"),"",SUM(R41:W41))</f>
        <v>0</v>
      </c>
      <c r="M41" s="38" t="str">
        <f>IF(B41="Sonntag","",IF(AND(Q41=1,D41&gt;E41),SUM(U41:W41),""))</f>
        <v/>
      </c>
      <c r="N41" s="38" t="str">
        <f>IF(OR(AND(Q41=1,Q42=1),AND(Q42=1,B41="Sonntag")),"",IF(Q42=1,SUM(R41:T41),""))</f>
        <v/>
      </c>
      <c r="O41" s="38" t="str">
        <f>IF(Q42=1,"",IF(AND(B41="Sonntag",D41&gt;E41,Q41=0),SUM(U41:W41),""))</f>
        <v/>
      </c>
      <c r="P41" s="38" t="str">
        <f>IF(OR(Q41=1,Q42=1),"",IF(B42="Sonntag",SUM(R41:W41),""))</f>
        <v/>
      </c>
      <c r="Q41" s="38" t="b">
        <f>OR(Feiertage!$B$1=A41,Feiertage!$B$2=A41,Feiertage!$B$3=A41,Feiertage!$B$4=A41,Feiertage!$B$5=A41,Feiertage!$B$6=A41,Feiertage!$B$7=A41,Feiertage!$B$8=A41,Feiertage!$B$9=A41)</f>
        <v>0</v>
      </c>
      <c r="R41" s="38" t="str">
        <f>IF(AND(D41&gt;E41,D41&lt;20),4,"")</f>
        <v/>
      </c>
      <c r="S41" s="38" t="str">
        <f t="shared" si="38"/>
        <v/>
      </c>
      <c r="T41" s="38" t="str">
        <f t="shared" si="39"/>
        <v/>
      </c>
      <c r="U41" s="38" t="str">
        <f t="shared" si="40"/>
        <v/>
      </c>
      <c r="V41" s="38" t="str">
        <f t="shared" si="41"/>
        <v/>
      </c>
      <c r="W41" s="38" t="str">
        <f t="shared" si="42"/>
        <v/>
      </c>
      <c r="X41" s="38" t="str">
        <f t="shared" si="43"/>
        <v/>
      </c>
      <c r="Y41" s="39" t="s">
        <v>47</v>
      </c>
    </row>
    <row r="42" spans="1:25" x14ac:dyDescent="0.2">
      <c r="A42" s="32">
        <v>42216</v>
      </c>
      <c r="B42" s="32" t="s">
        <v>48</v>
      </c>
      <c r="C42" s="33"/>
      <c r="D42" s="34"/>
      <c r="E42" s="34"/>
      <c r="F42" t="str">
        <f>IF(K42="X",Gesamt!$C$8,IF(J42="X",Gesamt!$C$9,IF(IF(E42&lt;D42,E42+(24-D42),E42-D42)&gt;0,IF(E42&lt;D42,E42+(24-D42),E42-D42),"")))</f>
        <v/>
      </c>
      <c r="G42" s="36" t="str">
        <f t="shared" si="33"/>
        <v/>
      </c>
      <c r="H42" s="36" t="str">
        <f t="shared" si="34"/>
        <v/>
      </c>
      <c r="I42" s="36" t="str">
        <f t="shared" si="35"/>
        <v/>
      </c>
      <c r="J42" s="36" t="str">
        <f t="shared" si="36"/>
        <v/>
      </c>
      <c r="K42" s="36" t="str">
        <f t="shared" si="37"/>
        <v/>
      </c>
      <c r="L42" s="38">
        <f>IF(OR(Q42=1,Q43=1,B42="Sonntag",B43="Sonntag"),"",SUM(R42:W42))</f>
        <v>0</v>
      </c>
      <c r="M42" s="38" t="str">
        <f>IF(B42="Sonntag","",IF(AND(Q42=1,D42&gt;E42),SUM(U42:W42),""))</f>
        <v/>
      </c>
      <c r="N42" s="38" t="str">
        <f>IF(OR(AND(Q42=1,Q43=1),AND(Q43=1,B42="Sonntag")),"",IF(Q43=1,SUM(R42:T42),""))</f>
        <v/>
      </c>
      <c r="O42" s="38" t="str">
        <f>IF(Q43=1,"",IF(AND(B42="Sonntag",D42&gt;E42,Q42=0),SUM(U42:W42),""))</f>
        <v/>
      </c>
      <c r="P42" s="38" t="str">
        <f>IF(OR(Q42=1,Q43=1),"",IF(B43="Sonntag",SUM(R42:W42),""))</f>
        <v/>
      </c>
      <c r="Q42" s="38" t="b">
        <f>OR(Feiertage!$B$1=A42,Feiertage!$B$2=A42,Feiertage!$B$3=A42,Feiertage!$B$4=A42,Feiertage!$B$5=A42,Feiertage!$B$6=A42,Feiertage!$B$7=A42,Feiertage!$B$8=A42,Feiertage!$B$9=A42)</f>
        <v>0</v>
      </c>
      <c r="R42" s="38" t="str">
        <f>IF(AND(D42&gt;E42,D42&lt;20),4,"")</f>
        <v/>
      </c>
      <c r="S42" s="38" t="str">
        <f t="shared" si="38"/>
        <v/>
      </c>
      <c r="T42" s="38" t="str">
        <f t="shared" si="39"/>
        <v/>
      </c>
      <c r="U42" s="38" t="str">
        <f t="shared" si="40"/>
        <v/>
      </c>
      <c r="V42" s="38" t="str">
        <f t="shared" si="41"/>
        <v/>
      </c>
      <c r="W42" s="38" t="str">
        <f t="shared" si="42"/>
        <v/>
      </c>
      <c r="X42" s="38" t="str">
        <f t="shared" si="43"/>
        <v/>
      </c>
      <c r="Y42" s="39" t="s">
        <v>47</v>
      </c>
    </row>
    <row r="43" spans="1:25" hidden="1" x14ac:dyDescent="0.2">
      <c r="A43" s="32">
        <v>42217</v>
      </c>
      <c r="B43" s="32" t="s">
        <v>49</v>
      </c>
      <c r="C43" s="33"/>
      <c r="D43" s="34"/>
      <c r="E43" s="34"/>
      <c r="F43" t="str">
        <f>IF(K43="X",Gesamt!$C$8,IF(J43="X",Gesamt!$C$9,IF(IF(E43&lt;D43,E43+(24-D43),E43-D43)&gt;0,IF(E43&lt;D43,E43+(24-D43),E43-D43),"")))</f>
        <v/>
      </c>
      <c r="G43" s="36" t="str">
        <f t="shared" si="33"/>
        <v/>
      </c>
      <c r="H43" s="36" t="str">
        <f t="shared" si="34"/>
        <v/>
      </c>
      <c r="I43" s="36" t="str">
        <f t="shared" si="35"/>
        <v/>
      </c>
      <c r="J43" s="36" t="str">
        <f t="shared" si="36"/>
        <v/>
      </c>
      <c r="K43" s="36" t="str">
        <f t="shared" si="37"/>
        <v/>
      </c>
      <c r="L43" s="42">
        <f>IF(OR(Q43=1,Q44=1,B43="Sonntag",B44="Sonntag"),"",SUM(R43:X43))</f>
        <v>0</v>
      </c>
      <c r="M43" s="42" t="str">
        <f>IF(B43="Sonntag","",IF(AND(Q43=1,D43&gt;E43),SUM(U43:X43),""))</f>
        <v/>
      </c>
      <c r="N43" s="42" t="str">
        <f>IF(AND(Q43=1,Q44=1),"",IF(Q44=1,SUM(R43:T43),""))</f>
        <v/>
      </c>
      <c r="O43" s="42" t="str">
        <f>IF(Q44=1,"",IF(AND(B43="Sonntag",D43&gt;E43,Q43=0),SUM(U43:X43),""))</f>
        <v/>
      </c>
      <c r="P43" s="42" t="str">
        <f>IF(OR(Q43=1,Q44=1),"",IF(B44="Sonntag",SUM(R43:T43),""))</f>
        <v/>
      </c>
      <c r="Q43" s="42" t="b">
        <f>OR(Feiertage!$B$1=A43,Feiertage!$B$2=A43,Feiertage!$B$3=A43,Feiertage!$B$4=A43,Feiertage!$B$5=A43,Feiertage!$B$6=A43,Feiertage!$B$7=A43,Feiertage!$B$8=A43,Feiertage!$B$9=A43)</f>
        <v>0</v>
      </c>
      <c r="R43" s="42" t="str">
        <f>IF(AND(D43&gt;E43,D43&lt;20),4,IF(AND(D43&lt;E43,D43&lt;=6),6-D43,""))</f>
        <v/>
      </c>
      <c r="S43" s="42" t="str">
        <f t="shared" si="38"/>
        <v/>
      </c>
      <c r="T43" s="42" t="str">
        <f t="shared" si="39"/>
        <v/>
      </c>
      <c r="U43" s="42" t="str">
        <f t="shared" si="40"/>
        <v/>
      </c>
      <c r="V43" s="42" t="str">
        <f t="shared" si="41"/>
        <v/>
      </c>
      <c r="W43" s="42" t="str">
        <f t="shared" si="42"/>
        <v/>
      </c>
      <c r="X43" s="42" t="str">
        <f t="shared" si="43"/>
        <v/>
      </c>
      <c r="Y43" s="43" t="s">
        <v>49</v>
      </c>
    </row>
    <row r="44" spans="1:25" x14ac:dyDescent="0.2">
      <c r="A44" s="56"/>
      <c r="B44" s="57"/>
      <c r="C44" s="86"/>
      <c r="D44" s="102" t="s">
        <v>50</v>
      </c>
      <c r="E44" s="102"/>
      <c r="F44" s="48">
        <f>SUM(F38:F42)</f>
        <v>0</v>
      </c>
      <c r="G44" s="48">
        <f>SUM(G38:G42)</f>
        <v>0</v>
      </c>
      <c r="H44" s="48">
        <f>SUM(H38:H42)</f>
        <v>0</v>
      </c>
      <c r="I44" s="48">
        <f>SUM(I38:I42)</f>
        <v>0</v>
      </c>
      <c r="J44" s="49">
        <f>COUNTIF(J38:J42,"X")</f>
        <v>0</v>
      </c>
      <c r="K44" s="50">
        <f>COUNTIF(K38:K42,"X")</f>
        <v>0</v>
      </c>
      <c r="L44" s="31"/>
      <c r="M44" s="31"/>
      <c r="N44" s="31"/>
      <c r="O44" s="31"/>
      <c r="P44" s="31"/>
    </row>
    <row r="45" spans="1:25" s="54" customFormat="1" x14ac:dyDescent="0.2">
      <c r="A45" s="59"/>
      <c r="B45" s="60"/>
      <c r="C45" s="60"/>
      <c r="D45" s="103" t="s">
        <v>50</v>
      </c>
      <c r="E45" s="103"/>
      <c r="F45" s="61">
        <f t="shared" ref="F45:K45" si="44">F13+F21+F29+F37+F44</f>
        <v>0</v>
      </c>
      <c r="G45" s="61">
        <f t="shared" si="44"/>
        <v>0</v>
      </c>
      <c r="H45" s="61">
        <f t="shared" si="44"/>
        <v>0</v>
      </c>
      <c r="I45" s="61">
        <f t="shared" si="44"/>
        <v>0</v>
      </c>
      <c r="J45" s="62">
        <f t="shared" si="44"/>
        <v>0</v>
      </c>
      <c r="K45" s="63">
        <f t="shared" si="44"/>
        <v>0</v>
      </c>
      <c r="L45" s="64"/>
      <c r="M45" s="64"/>
      <c r="N45" s="31"/>
      <c r="O45" s="64"/>
      <c r="P45" s="64"/>
    </row>
    <row r="47" spans="1:25" x14ac:dyDescent="0.2">
      <c r="D47" s="69"/>
      <c r="I47" s="69"/>
    </row>
  </sheetData>
  <mergeCells count="10">
    <mergeCell ref="D29:E29"/>
    <mergeCell ref="D37:E37"/>
    <mergeCell ref="D44:E44"/>
    <mergeCell ref="D45:E45"/>
    <mergeCell ref="A1:K1"/>
    <mergeCell ref="B3:D3"/>
    <mergeCell ref="G3:J3"/>
    <mergeCell ref="B5:D5"/>
    <mergeCell ref="D13:E13"/>
    <mergeCell ref="D21:E21"/>
  </mergeCells>
  <conditionalFormatting sqref="B38:B43">
    <cfRule type="expression" priority="18" stopIfTrue="1">
      <formula>Q38=1</formula>
    </cfRule>
  </conditionalFormatting>
  <conditionalFormatting sqref="B8:B37">
    <cfRule type="expression" priority="17" stopIfTrue="1">
      <formula>Q8=1</formula>
    </cfRule>
  </conditionalFormatting>
  <conditionalFormatting sqref="A8:A43">
    <cfRule type="expression" priority="16" stopIfTrue="1">
      <formula>Q8=1</formula>
    </cfRule>
  </conditionalFormatting>
  <pageMargins left="0.70826771653543308" right="0.11811023622047245" top="1.1811023622047245" bottom="1.1811023622047245" header="0.78740157480314954" footer="0.78740157480314954"/>
  <pageSetup paperSize="0" scale="85" fitToWidth="0" fitToHeight="0" orientation="portrait" horizontalDpi="0" verticalDpi="0" copies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6"/>
  <sheetViews>
    <sheetView workbookViewId="0">
      <selection sqref="A1:K1"/>
    </sheetView>
  </sheetViews>
  <sheetFormatPr baseColWidth="10" defaultColWidth="8.83203125" defaultRowHeight="15" x14ac:dyDescent="0.2"/>
  <cols>
    <col min="1" max="1" width="10.1640625" style="1" customWidth="1"/>
    <col min="2" max="2" width="12.5" style="1" customWidth="1"/>
    <col min="3" max="3" width="9.6640625" style="1" customWidth="1"/>
    <col min="4" max="5" width="6.6640625" style="1" customWidth="1"/>
    <col min="6" max="6" width="9" style="1" customWidth="1"/>
    <col min="7" max="9" width="8" style="1" customWidth="1"/>
    <col min="10" max="10" width="6.6640625" style="1" customWidth="1"/>
    <col min="11" max="11" width="5.6640625" style="1" customWidth="1"/>
    <col min="12" max="25" width="10.6640625" style="1" hidden="1" customWidth="1"/>
    <col min="26" max="1024" width="10.6640625" style="1" customWidth="1"/>
  </cols>
  <sheetData>
    <row r="1" spans="1:25" ht="31.25" customHeight="1" x14ac:dyDescent="0.3">
      <c r="A1" s="104">
        <f>A8</f>
        <v>42217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25" ht="6.5" customHeigh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25" x14ac:dyDescent="0.2">
      <c r="A3" s="1" t="s">
        <v>2</v>
      </c>
      <c r="B3" s="105">
        <f>Gesamt!$B$5</f>
        <v>0</v>
      </c>
      <c r="C3" s="105"/>
      <c r="D3" s="105"/>
      <c r="F3" s="1" t="s">
        <v>3</v>
      </c>
      <c r="G3" s="105">
        <f>Gesamt!$G$5</f>
        <v>0</v>
      </c>
      <c r="H3" s="105"/>
      <c r="I3" s="105"/>
      <c r="J3" s="105"/>
    </row>
    <row r="4" spans="1:25" x14ac:dyDescent="0.2">
      <c r="B4" s="27"/>
      <c r="C4" s="27"/>
      <c r="D4" s="27"/>
    </row>
    <row r="5" spans="1:25" x14ac:dyDescent="0.2">
      <c r="A5" s="1" t="s">
        <v>1</v>
      </c>
      <c r="B5" s="105">
        <f>Gesamt!$B$3</f>
        <v>0</v>
      </c>
      <c r="C5" s="105"/>
      <c r="D5" s="105"/>
    </row>
    <row r="6" spans="1:25" x14ac:dyDescent="0.2">
      <c r="D6" s="28"/>
    </row>
    <row r="7" spans="1:25" ht="17" x14ac:dyDescent="0.2">
      <c r="A7" s="29" t="s">
        <v>37</v>
      </c>
      <c r="B7" s="29" t="s">
        <v>38</v>
      </c>
      <c r="C7" s="29" t="s">
        <v>39</v>
      </c>
      <c r="D7" s="30" t="s">
        <v>40</v>
      </c>
      <c r="E7" s="30" t="s">
        <v>41</v>
      </c>
      <c r="F7" s="30" t="s">
        <v>42</v>
      </c>
      <c r="G7" s="30" t="s">
        <v>54</v>
      </c>
      <c r="H7" s="30" t="s">
        <v>44</v>
      </c>
      <c r="I7" s="30" t="s">
        <v>45</v>
      </c>
      <c r="J7" s="30" t="s">
        <v>10</v>
      </c>
      <c r="K7" s="30" t="s">
        <v>11</v>
      </c>
      <c r="L7" s="31"/>
      <c r="M7" s="31"/>
      <c r="N7" s="31"/>
      <c r="O7" s="31"/>
      <c r="P7" s="31"/>
    </row>
    <row r="8" spans="1:25" x14ac:dyDescent="0.2">
      <c r="A8" s="32">
        <v>42217</v>
      </c>
      <c r="B8" s="32" t="s">
        <v>49</v>
      </c>
      <c r="C8" s="33"/>
      <c r="D8" s="35"/>
      <c r="E8" s="34"/>
      <c r="F8" t="str">
        <f>IF(K8="X",Gesamt!$C$8,IF(J8="X",Gesamt!$C$9,IF(IF(E8&lt;D8,E8+(24-D8),E8-D8)&gt;0,IF(E8&lt;D8,E8+(24-D8),E8-D8),"")))</f>
        <v/>
      </c>
      <c r="G8" s="36" t="str">
        <f>IF(SUM(L8:P8)=0,"",SUM(L8:P8))</f>
        <v/>
      </c>
      <c r="H8" s="36" t="str">
        <f>IF(D8="","",IF(Q8=0,IF(B8="Sonntag",IF(D8&gt;E8,24-D8,E8-D8),IF(AND(B8="Samstag",Q9=0),IF(D8&gt;E8,E8,""),"")),IF(AND(B8="Samstag",Q9=0),IF(D8&gt;E8,E8,""),"")))</f>
        <v/>
      </c>
      <c r="I8" s="36" t="str">
        <f>IF(D8="","",IF(AND(Q8=1,Q9=1),IF(D8&gt;E8,24-D8+E8,E8-D8),IF(Q8=1,IF(D8&gt;E8,24-D8,E8-D8),IF(AND(Q9=1,D8&gt;E8),E8,""))))</f>
        <v/>
      </c>
      <c r="J8" s="36" t="str">
        <f>IF(C8="Urlaub","X","")</f>
        <v/>
      </c>
      <c r="K8" s="36" t="str">
        <f>IF(C8="Krank","X","")</f>
        <v/>
      </c>
      <c r="L8" s="41" t="str">
        <f>IF(OR(Q8=1,Q9=1,B8="Sonntag",B9="Sonntag"),"",SUM(R8:X8))</f>
        <v/>
      </c>
      <c r="M8" s="42" t="str">
        <f>IF(B8="Sonntag","",IF(AND(Q8=1,D8&gt;E8),SUM(U8:X8),""))</f>
        <v/>
      </c>
      <c r="N8" s="42" t="str">
        <f>IF(AND(Q8=1,Q9=1),"",IF(Q9=1,SUM(R8:T8),""))</f>
        <v/>
      </c>
      <c r="O8" s="42" t="str">
        <f>IF(Q9=1,"",IF(AND(B8="Sonntag",D8&gt;E8,Q8=0),SUM(U8:X8),""))</f>
        <v/>
      </c>
      <c r="P8" s="42">
        <f>IF(OR(Q8=1,Q9=1),"",IF(B9="Sonntag",SUM(R8:T8),""))</f>
        <v>0</v>
      </c>
      <c r="Q8" s="42" t="b">
        <f>OR(Feiertage!$B$1=A8,Feiertage!$B$2=A8,Feiertage!$B$3=A8,Feiertage!$B$4=A8,Feiertage!$B$5=A8,Feiertage!$B$6=A8,Feiertage!$B$7=A8,Feiertage!$B$8=A8,Feiertage!$B$9=A8)</f>
        <v>0</v>
      </c>
      <c r="R8" s="42" t="str">
        <f>IF(AND(D8&gt;E8,D8&lt;20),4,IF(AND(D8&lt;E8,D8&lt;=6),6-D8,""))</f>
        <v/>
      </c>
      <c r="S8" s="42" t="str">
        <f>IF(AND(D8&gt;E8,D8&gt;=20),24-D8,"")</f>
        <v/>
      </c>
      <c r="T8" s="42" t="str">
        <f>IF(AND(D8&lt;E8,E8&gt;=20),E8-20,"")</f>
        <v/>
      </c>
      <c r="U8" s="42" t="str">
        <f>IF(AND(D8&gt;E8,E8&gt;=6),6,"")</f>
        <v/>
      </c>
      <c r="V8" s="42" t="str">
        <f>IF(AND(D8&gt;E8,E8&lt;6),E8,"")</f>
        <v/>
      </c>
      <c r="W8" s="42" t="str">
        <f>IF(AND(D8&lt;E8,E8&gt;=6,D8&lt;=6),6-D8,"")</f>
        <v/>
      </c>
      <c r="X8" s="42" t="str">
        <f>IF(AND(D8&lt;E8,E8&lt;6),6-E8,"")</f>
        <v/>
      </c>
      <c r="Y8" s="43" t="s">
        <v>49</v>
      </c>
    </row>
    <row r="9" spans="1:25" x14ac:dyDescent="0.2">
      <c r="A9" s="32">
        <v>42218</v>
      </c>
      <c r="B9" s="32" t="s">
        <v>44</v>
      </c>
      <c r="C9" s="33"/>
      <c r="D9" s="35"/>
      <c r="E9" s="34"/>
      <c r="F9" t="str">
        <f>IF(K9="X",Gesamt!$C$8,IF(J9="X",Gesamt!$C$9,IF(IF(E9&lt;D9,E9+(24-D9),E9-D9)&gt;0,IF(E9&lt;D9,E9+(24-D9),E9-D9),"")))</f>
        <v/>
      </c>
      <c r="G9" s="36" t="str">
        <f>IF(SUM(L9:P9)=0,"",SUM(L9:P9))</f>
        <v/>
      </c>
      <c r="H9" s="36" t="str">
        <f>IF(D9="","",IF(Q9=0,IF(B9="Sonntag",IF(D9&gt;E9,24-D9,E9-D9),IF(AND(B9="Samstag",Q10=0),IF(D9&gt;E9,E9,""),"")),IF(AND(B9="Samstag",Q10=0),IF(D9&gt;E9,E9,""),"")))</f>
        <v/>
      </c>
      <c r="I9" s="36" t="str">
        <f>IF(D9="","",IF(AND(Q9=1,Q10=1),IF(D9&gt;E9,24-D9+E9,E9-D9),IF(Q9=1,IF(D9&gt;E9,24-D9,E9-D9),IF(AND(Q10=1,D9&gt;E9),E9,""))))</f>
        <v/>
      </c>
      <c r="J9" s="36" t="str">
        <f>IF(C9="Urlaub","X","")</f>
        <v/>
      </c>
      <c r="K9" s="36" t="str">
        <f>IF(C9="Krank","X","")</f>
        <v/>
      </c>
      <c r="L9" s="44" t="str">
        <f>IF(OR(Q9=1,Q10=1,B9="Sonntag",B10="Sonntag"),"",SUM(R9:X9))</f>
        <v/>
      </c>
      <c r="M9" s="45" t="str">
        <f>IF(B10="Sonntag","",IF(AND(Q9=1,D9&gt;E9),SUM(U9:X9),""))</f>
        <v/>
      </c>
      <c r="N9" s="45" t="str">
        <f>IF(AND(Q9=1,Q11=1),"",IF(Q10=1,SUM(R9:T9),""))</f>
        <v/>
      </c>
      <c r="O9" s="45" t="str">
        <f>IF(Q11=1,"",IF(AND(B9="Sonntag",D9&gt;E9,Q9=0),SUM(U9:X9),""))</f>
        <v/>
      </c>
      <c r="P9" s="45" t="str">
        <f>IF(OR(Q9=1,Q11=1),"",IF(B10="Sonntag",SUM(R9:T9),""))</f>
        <v/>
      </c>
      <c r="Q9" s="45" t="b">
        <f>OR(Feiertage!$B$1=A9,Feiertage!$B$2=A9,Feiertage!$B$3=A9,Feiertage!$B$4=A9,Feiertage!$B$5=A9,Feiertage!$B$6=A9,Feiertage!$B$7=A9,Feiertage!$B$8=A9,Feiertage!$B$9=A9)</f>
        <v>0</v>
      </c>
      <c r="R9" s="45" t="str">
        <f>IF(AND(D9&gt;E9,D9&lt;20),4,"")</f>
        <v/>
      </c>
      <c r="S9" s="45" t="str">
        <f>IF(AND(D9&gt;E9,D9&gt;=20),24-D9,"")</f>
        <v/>
      </c>
      <c r="T9" s="45" t="str">
        <f>IF(AND(D9&lt;E9,E9&gt;=20),E9-20,"")</f>
        <v/>
      </c>
      <c r="U9" s="45" t="str">
        <f>IF(AND(D9&gt;E9,E9&gt;=6),6,"")</f>
        <v/>
      </c>
      <c r="V9" s="45" t="str">
        <f>IF(AND(D9&gt;E9,E9&lt;6),E9,"")</f>
        <v/>
      </c>
      <c r="W9" s="45" t="str">
        <f>IF(AND(D9&lt;E9,E9&gt;=6,D9&lt;=6),6-D9,"")</f>
        <v/>
      </c>
      <c r="X9" s="45" t="str">
        <f>IF(AND(D9&lt;E9,E9&lt;6),E9-D9,"")</f>
        <v/>
      </c>
      <c r="Y9" s="46" t="s">
        <v>44</v>
      </c>
    </row>
    <row r="10" spans="1:25" x14ac:dyDescent="0.2">
      <c r="A10" s="32"/>
      <c r="B10" s="32"/>
      <c r="C10" s="33"/>
      <c r="D10" s="102" t="s">
        <v>50</v>
      </c>
      <c r="E10" s="102"/>
      <c r="F10" s="48">
        <f>SUM(F5:F9)</f>
        <v>0</v>
      </c>
      <c r="G10" s="48">
        <f>SUM(G5:G9)</f>
        <v>0</v>
      </c>
      <c r="H10" s="48">
        <f>SUM(H5:H9)</f>
        <v>0</v>
      </c>
      <c r="I10" s="48">
        <f>SUM(I5:I9)</f>
        <v>0</v>
      </c>
      <c r="J10" s="49">
        <f>COUNTIF(J5:J9,"X")</f>
        <v>0</v>
      </c>
      <c r="K10" s="50">
        <f>COUNTIF(K5:K9,"X")</f>
        <v>0</v>
      </c>
      <c r="L10" s="31"/>
      <c r="M10" s="31"/>
      <c r="N10" s="31"/>
      <c r="O10" s="31"/>
      <c r="P10" s="31"/>
    </row>
    <row r="11" spans="1:25" x14ac:dyDescent="0.2">
      <c r="A11" s="32">
        <v>42219</v>
      </c>
      <c r="B11" s="32" t="s">
        <v>51</v>
      </c>
      <c r="C11" s="33"/>
      <c r="D11" s="35"/>
      <c r="E11" s="34"/>
      <c r="F11" t="str">
        <f>IF(K11="X",Gesamt!$C$8,IF(J11="X",Gesamt!$C$9,IF(IF(E11&lt;D11,E11+(24-D11),E11-D11)&gt;0,IF(E11&lt;D11,E11+(24-D11),E11-D11),"")))</f>
        <v/>
      </c>
      <c r="G11" s="36" t="str">
        <f t="shared" ref="G11:G17" si="0">IF(SUM(L11:P11)=0,"",SUM(L11:P11))</f>
        <v/>
      </c>
      <c r="H11" s="36" t="str">
        <f t="shared" ref="H11:H17" si="1">IF(D11="","",IF(Q11=0,IF(B11="Sonntag",IF(D11&gt;E11,24-D11,E11-D11),IF(AND(B11="Samstag",Q12=0),IF(D11&gt;E11,E11,""),"")),IF(AND(B11="Samstag",Q12=0),IF(D11&gt;E11,E11,""),"")))</f>
        <v/>
      </c>
      <c r="I11" s="36" t="str">
        <f t="shared" ref="I11:I17" si="2">IF(D11="","",IF(AND(Q11=1,Q12=1),IF(D11&gt;E11,24-D11+E11,E11-D11),IF(Q11=1,IF(D11&gt;E11,24-D11,E11-D11),IF(AND(Q12=1,D11&gt;E11),E11,""))))</f>
        <v/>
      </c>
      <c r="J11" s="36" t="str">
        <f t="shared" ref="J11:J17" si="3">IF(C11="Urlaub","X","")</f>
        <v/>
      </c>
      <c r="K11" s="36" t="str">
        <f t="shared" ref="K11:K17" si="4">IF(C11="Krank","X","")</f>
        <v/>
      </c>
      <c r="L11" s="37">
        <f>IF(OR(Q11=1,Q12=1,B11="Sonntag",B12="Sonntag"),"",SUM(R11:W11))</f>
        <v>0</v>
      </c>
      <c r="M11" s="38" t="str">
        <f>IF(B11="Sonntag","",IF(AND(Q11=1,D11&gt;E11),SUM(U11:W11),""))</f>
        <v/>
      </c>
      <c r="N11" s="38" t="str">
        <f>IF(OR(AND(Q11=1,Q12=1),AND(Q12=1,B11="Sonntag")),"",IF(Q12=1,SUM(R11:T11),""))</f>
        <v/>
      </c>
      <c r="O11" s="38" t="str">
        <f>IF(Q12=1,"",IF(AND(B11="Sonntag",D11&gt;E11,Q11=0),SUM(U11:W11),""))</f>
        <v/>
      </c>
      <c r="P11" s="38" t="str">
        <f>IF(OR(Q11=1,Q12=1),"",IF(B12="Sonntag",SUM(R11:W11),""))</f>
        <v/>
      </c>
      <c r="Q11" s="38" t="b">
        <f>OR(Feiertage!$B$1=A11,Feiertage!$B$2=A11,Feiertage!$B$3=A11,Feiertage!$B$4=A11,Feiertage!$B$5=A11,Feiertage!$B$6=A11,Feiertage!$B$7=A11,Feiertage!$B$8=A11,Feiertage!$B$9=A11)</f>
        <v>0</v>
      </c>
      <c r="R11" s="38" t="str">
        <f>IF(AND(D11&gt;E11,D11&lt;20),4,"")</f>
        <v/>
      </c>
      <c r="S11" s="38" t="str">
        <f t="shared" ref="S11:S17" si="5">IF(AND(D11&gt;E11,D11&gt;=20),24-D11,"")</f>
        <v/>
      </c>
      <c r="T11" s="38" t="str">
        <f t="shared" ref="T11:T17" si="6">IF(AND(D11&lt;E11,E11&gt;=20),E11-20,"")</f>
        <v/>
      </c>
      <c r="U11" s="38" t="str">
        <f t="shared" ref="U11:U17" si="7">IF(AND(D11&gt;E11,E11&gt;=6),6,"")</f>
        <v/>
      </c>
      <c r="V11" s="38" t="str">
        <f t="shared" ref="V11:V17" si="8">IF(AND(D11&gt;E11,E11&lt;6),E11,"")</f>
        <v/>
      </c>
      <c r="W11" s="38" t="str">
        <f t="shared" ref="W11:W17" si="9">IF(AND(D11&lt;E11,E11&gt;=6,D11&lt;=6),6-D11,"")</f>
        <v/>
      </c>
      <c r="X11" s="38" t="str">
        <f t="shared" ref="X11:X16" si="10">IF(AND(D11&lt;E11,E11&lt;6),6-E11,"")</f>
        <v/>
      </c>
      <c r="Y11" s="39" t="s">
        <v>47</v>
      </c>
    </row>
    <row r="12" spans="1:25" x14ac:dyDescent="0.2">
      <c r="A12" s="32">
        <v>42220</v>
      </c>
      <c r="B12" s="32" t="s">
        <v>52</v>
      </c>
      <c r="C12" s="33"/>
      <c r="D12" s="35"/>
      <c r="E12" s="34"/>
      <c r="F12" t="str">
        <f>IF(K12="X",Gesamt!$C$8,IF(J12="X",Gesamt!$C$9,IF(IF(E12&lt;D12,E12+(24-D12),E12-D12)&gt;0,IF(E12&lt;D12,E12+(24-D12),E12-D12),"")))</f>
        <v/>
      </c>
      <c r="G12" s="36" t="str">
        <f t="shared" si="0"/>
        <v/>
      </c>
      <c r="H12" s="36" t="str">
        <f t="shared" si="1"/>
        <v/>
      </c>
      <c r="I12" s="36" t="str">
        <f t="shared" si="2"/>
        <v/>
      </c>
      <c r="J12" s="36" t="str">
        <f t="shared" si="3"/>
        <v/>
      </c>
      <c r="K12" s="36" t="str">
        <f t="shared" si="4"/>
        <v/>
      </c>
      <c r="L12" s="37">
        <f>IF(OR(Q12=1,Q13=1,B12="Sonntag",B13="Sonntag"),"",SUM(R12:W12))</f>
        <v>0</v>
      </c>
      <c r="M12" s="38" t="str">
        <f>IF(B12="Sonntag","",IF(AND(Q12=1,D12&gt;E12),SUM(U12:W12),""))</f>
        <v/>
      </c>
      <c r="N12" s="38" t="str">
        <f>IF(OR(AND(Q12=1,Q13=1),AND(Q13=1,B12="Sonntag")),"",IF(Q13=1,SUM(R12:T12),""))</f>
        <v/>
      </c>
      <c r="O12" s="38" t="str">
        <f>IF(Q13=1,"",IF(AND(B12="Sonntag",D12&gt;E12,Q12=0),SUM(U12:W12),""))</f>
        <v/>
      </c>
      <c r="P12" s="38" t="str">
        <f>IF(OR(Q12=1,Q13=1),"",IF(B13="Sonntag",SUM(R12:W12),""))</f>
        <v/>
      </c>
      <c r="Q12" s="38" t="b">
        <f>OR(Feiertage!$B$1=A12,Feiertage!$B$2=A12,Feiertage!$B$3=A12,Feiertage!$B$4=A12,Feiertage!$B$5=A12,Feiertage!$B$6=A12,Feiertage!$B$7=A12,Feiertage!$B$8=A12,Feiertage!$B$9=A12)</f>
        <v>0</v>
      </c>
      <c r="R12" s="38" t="str">
        <f>IF(AND(D12&gt;E12,D12&lt;20),4,"")</f>
        <v/>
      </c>
      <c r="S12" s="38" t="str">
        <f t="shared" si="5"/>
        <v/>
      </c>
      <c r="T12" s="38" t="str">
        <f t="shared" si="6"/>
        <v/>
      </c>
      <c r="U12" s="38" t="str">
        <f t="shared" si="7"/>
        <v/>
      </c>
      <c r="V12" s="38" t="str">
        <f t="shared" si="8"/>
        <v/>
      </c>
      <c r="W12" s="38" t="str">
        <f t="shared" si="9"/>
        <v/>
      </c>
      <c r="X12" s="38" t="str">
        <f t="shared" si="10"/>
        <v/>
      </c>
      <c r="Y12" s="39" t="s">
        <v>47</v>
      </c>
    </row>
    <row r="13" spans="1:25" x14ac:dyDescent="0.2">
      <c r="A13" s="32">
        <v>42221</v>
      </c>
      <c r="B13" s="32" t="s">
        <v>53</v>
      </c>
      <c r="C13" s="33"/>
      <c r="D13" s="35"/>
      <c r="E13" s="34"/>
      <c r="F13" t="str">
        <f>IF(K13="X",Gesamt!$C$8,IF(J13="X",Gesamt!$C$9,IF(IF(E13&lt;D13,E13+(24-D13),E13-D13)&gt;0,IF(E13&lt;D13,E13+(24-D13),E13-D13),"")))</f>
        <v/>
      </c>
      <c r="G13" s="36" t="str">
        <f t="shared" si="0"/>
        <v/>
      </c>
      <c r="H13" s="36" t="str">
        <f t="shared" si="1"/>
        <v/>
      </c>
      <c r="I13" s="36" t="str">
        <f t="shared" si="2"/>
        <v/>
      </c>
      <c r="J13" s="36" t="str">
        <f t="shared" si="3"/>
        <v/>
      </c>
      <c r="K13" s="36" t="str">
        <f t="shared" si="4"/>
        <v/>
      </c>
      <c r="L13" s="37">
        <f>IF(OR(Q13=1,Q14=1,B13="Sonntag",B14="Sonntag"),"",SUM(R13:W13))</f>
        <v>0</v>
      </c>
      <c r="M13" s="38" t="str">
        <f>IF(B13="Sonntag","",IF(AND(Q13=1,D13&gt;E13),SUM(U13:W13),""))</f>
        <v/>
      </c>
      <c r="N13" s="38" t="str">
        <f>IF(OR(AND(Q13=1,Q14=1),AND(Q14=1,B13="Sonntag")),"",IF(Q14=1,SUM(R13:T13),""))</f>
        <v/>
      </c>
      <c r="O13" s="38" t="str">
        <f>IF(Q14=1,"",IF(AND(B13="Sonntag",D13&gt;E13,Q13=0),SUM(U13:W13),""))</f>
        <v/>
      </c>
      <c r="P13" s="38" t="str">
        <f>IF(OR(Q13=1,Q14=1),"",IF(B14="Sonntag",SUM(R13:W13),""))</f>
        <v/>
      </c>
      <c r="Q13" s="38" t="b">
        <f>OR(Feiertage!$B$1=A13,Feiertage!$B$2=A13,Feiertage!$B$3=A13,Feiertage!$B$4=A13,Feiertage!$B$5=A13,Feiertage!$B$6=A13,Feiertage!$B$7=A13,Feiertage!$B$8=A13,Feiertage!$B$9=A13)</f>
        <v>0</v>
      </c>
      <c r="R13" s="38" t="str">
        <f>IF(AND(D13&gt;E13,D13&lt;20),4,"")</f>
        <v/>
      </c>
      <c r="S13" s="38" t="str">
        <f t="shared" si="5"/>
        <v/>
      </c>
      <c r="T13" s="38" t="str">
        <f t="shared" si="6"/>
        <v/>
      </c>
      <c r="U13" s="38" t="str">
        <f t="shared" si="7"/>
        <v/>
      </c>
      <c r="V13" s="38" t="str">
        <f t="shared" si="8"/>
        <v/>
      </c>
      <c r="W13" s="38" t="str">
        <f t="shared" si="9"/>
        <v/>
      </c>
      <c r="X13" s="38" t="str">
        <f t="shared" si="10"/>
        <v/>
      </c>
      <c r="Y13" s="39" t="s">
        <v>47</v>
      </c>
    </row>
    <row r="14" spans="1:25" x14ac:dyDescent="0.2">
      <c r="A14" s="32">
        <v>42222</v>
      </c>
      <c r="B14" s="32" t="s">
        <v>46</v>
      </c>
      <c r="C14" s="33"/>
      <c r="D14" s="35"/>
      <c r="E14" s="34"/>
      <c r="F14" t="str">
        <f>IF(K14="X",Gesamt!$C$8,IF(J14="X",Gesamt!$C$9,IF(IF(E14&lt;D14,E14+(24-D14),E14-D14)&gt;0,IF(E14&lt;D14,E14+(24-D14),E14-D14),"")))</f>
        <v/>
      </c>
      <c r="G14" s="36" t="str">
        <f t="shared" si="0"/>
        <v/>
      </c>
      <c r="H14" s="36" t="str">
        <f t="shared" si="1"/>
        <v/>
      </c>
      <c r="I14" s="36" t="str">
        <f t="shared" si="2"/>
        <v/>
      </c>
      <c r="J14" s="36" t="str">
        <f t="shared" si="3"/>
        <v/>
      </c>
      <c r="K14" s="36" t="str">
        <f t="shared" si="4"/>
        <v/>
      </c>
      <c r="L14" s="37">
        <f>IF(OR(Q14=1,Q15=1,B14="Sonntag",B15="Sonntag"),"",SUM(R14:W14))</f>
        <v>0</v>
      </c>
      <c r="M14" s="38" t="str">
        <f>IF(B14="Sonntag","",IF(AND(Q14=1,D14&gt;E14),SUM(U14:W14),""))</f>
        <v/>
      </c>
      <c r="N14" s="38" t="str">
        <f>IF(OR(AND(Q14=1,Q15=1),AND(Q15=1,B14="Sonntag")),"",IF(Q15=1,SUM(R14:T14),""))</f>
        <v/>
      </c>
      <c r="O14" s="38" t="str">
        <f>IF(Q15=1,"",IF(AND(B14="Sonntag",D14&gt;E14,Q14=0),SUM(U14:W14),""))</f>
        <v/>
      </c>
      <c r="P14" s="38" t="str">
        <f>IF(OR(Q14=1,Q15=1),"",IF(B15="Sonntag",SUM(R14:W14),""))</f>
        <v/>
      </c>
      <c r="Q14" s="38" t="b">
        <f>OR(Feiertage!$B$1=A14,Feiertage!$B$2=A14,Feiertage!$B$3=A14,Feiertage!$B$4=A14,Feiertage!$B$5=A14,Feiertage!$B$6=A14,Feiertage!$B$7=A14,Feiertage!$B$8=A14,Feiertage!$B$9=A14)</f>
        <v>0</v>
      </c>
      <c r="R14" s="38" t="str">
        <f>IF(AND(D14&gt;E14,D14&lt;20),4,"")</f>
        <v/>
      </c>
      <c r="S14" s="38" t="str">
        <f t="shared" si="5"/>
        <v/>
      </c>
      <c r="T14" s="38" t="str">
        <f t="shared" si="6"/>
        <v/>
      </c>
      <c r="U14" s="38" t="str">
        <f t="shared" si="7"/>
        <v/>
      </c>
      <c r="V14" s="38" t="str">
        <f t="shared" si="8"/>
        <v/>
      </c>
      <c r="W14" s="38" t="str">
        <f t="shared" si="9"/>
        <v/>
      </c>
      <c r="X14" s="38" t="str">
        <f t="shared" si="10"/>
        <v/>
      </c>
      <c r="Y14" s="39" t="s">
        <v>47</v>
      </c>
    </row>
    <row r="15" spans="1:25" x14ac:dyDescent="0.2">
      <c r="A15" s="32">
        <v>42223</v>
      </c>
      <c r="B15" s="32" t="s">
        <v>48</v>
      </c>
      <c r="C15" s="33"/>
      <c r="D15" s="35"/>
      <c r="E15" s="34"/>
      <c r="F15" t="str">
        <f>IF(K15="X",Gesamt!$C$8,IF(J15="X",Gesamt!$C$9,IF(IF(E15&lt;D15,E15+(24-D15),E15-D15)&gt;0,IF(E15&lt;D15,E15+(24-D15),E15-D15),"")))</f>
        <v/>
      </c>
      <c r="G15" s="36" t="str">
        <f t="shared" si="0"/>
        <v/>
      </c>
      <c r="H15" s="36" t="str">
        <f t="shared" si="1"/>
        <v/>
      </c>
      <c r="I15" s="36" t="str">
        <f t="shared" si="2"/>
        <v/>
      </c>
      <c r="J15" s="36" t="str">
        <f t="shared" si="3"/>
        <v/>
      </c>
      <c r="K15" s="36" t="str">
        <f t="shared" si="4"/>
        <v/>
      </c>
      <c r="L15" s="37">
        <f>IF(OR(Q15=1,Q16=1,B15="Sonntag",B16="Sonntag"),"",SUM(R15:W15))</f>
        <v>0</v>
      </c>
      <c r="M15" s="38" t="str">
        <f>IF(B15="Sonntag","",IF(AND(Q15=1,D15&gt;E15),SUM(U15:W15),""))</f>
        <v/>
      </c>
      <c r="N15" s="38" t="str">
        <f>IF(OR(AND(Q15=1,Q16=1),AND(Q16=1,B15="Sonntag")),"",IF(Q16=1,SUM(R15:T15),""))</f>
        <v/>
      </c>
      <c r="O15" s="38" t="str">
        <f>IF(Q16=1,"",IF(AND(B15="Sonntag",D15&gt;E15,Q15=0),SUM(U15:W15),""))</f>
        <v/>
      </c>
      <c r="P15" s="38" t="str">
        <f>IF(OR(Q15=1,Q16=1),"",IF(B16="Sonntag",SUM(R15:W15),""))</f>
        <v/>
      </c>
      <c r="Q15" s="38" t="b">
        <f>OR(Feiertage!$B$1=A15,Feiertage!$B$2=A15,Feiertage!$B$3=A15,Feiertage!$B$4=A15,Feiertage!$B$5=A15,Feiertage!$B$6=A15,Feiertage!$B$7=A15,Feiertage!$B$8=A15,Feiertage!$B$9=A15)</f>
        <v>0</v>
      </c>
      <c r="R15" s="38" t="str">
        <f>IF(AND(D15&gt;E15,D15&lt;20),4,"")</f>
        <v/>
      </c>
      <c r="S15" s="38" t="str">
        <f t="shared" si="5"/>
        <v/>
      </c>
      <c r="T15" s="38" t="str">
        <f t="shared" si="6"/>
        <v/>
      </c>
      <c r="U15" s="38" t="str">
        <f t="shared" si="7"/>
        <v/>
      </c>
      <c r="V15" s="38" t="str">
        <f t="shared" si="8"/>
        <v/>
      </c>
      <c r="W15" s="38" t="str">
        <f t="shared" si="9"/>
        <v/>
      </c>
      <c r="X15" s="38" t="str">
        <f t="shared" si="10"/>
        <v/>
      </c>
      <c r="Y15" s="39" t="s">
        <v>47</v>
      </c>
    </row>
    <row r="16" spans="1:25" x14ac:dyDescent="0.2">
      <c r="A16" s="32">
        <v>42224</v>
      </c>
      <c r="B16" s="32" t="s">
        <v>49</v>
      </c>
      <c r="C16" s="33"/>
      <c r="D16" s="35"/>
      <c r="E16" s="34"/>
      <c r="F16" t="str">
        <f>IF(K16="X",Gesamt!$C$8,IF(J16="X",Gesamt!$C$9,IF(IF(E16&lt;D16,E16+(24-D16),E16-D16)&gt;0,IF(E16&lt;D16,E16+(24-D16),E16-D16),"")))</f>
        <v/>
      </c>
      <c r="G16" s="36" t="str">
        <f t="shared" si="0"/>
        <v/>
      </c>
      <c r="H16" s="36" t="str">
        <f t="shared" si="1"/>
        <v/>
      </c>
      <c r="I16" s="36" t="str">
        <f t="shared" si="2"/>
        <v/>
      </c>
      <c r="J16" s="36" t="str">
        <f t="shared" si="3"/>
        <v/>
      </c>
      <c r="K16" s="36" t="str">
        <f t="shared" si="4"/>
        <v/>
      </c>
      <c r="L16" s="41" t="str">
        <f>IF(OR(Q16=1,Q17=1,B16="Sonntag",B17="Sonntag"),"",SUM(R16:X16))</f>
        <v/>
      </c>
      <c r="M16" s="42" t="str">
        <f>IF(B16="Sonntag","",IF(AND(Q16=1,D16&gt;E16),SUM(U16:X16),""))</f>
        <v/>
      </c>
      <c r="N16" s="42" t="str">
        <f>IF(AND(Q16=1,Q17=1),"",IF(Q17=1,SUM(R16:T16),""))</f>
        <v/>
      </c>
      <c r="O16" s="42" t="str">
        <f>IF(Q17=1,"",IF(AND(B16="Sonntag",D16&gt;E16,Q16=0),SUM(U16:X16),""))</f>
        <v/>
      </c>
      <c r="P16" s="42">
        <f>IF(OR(Q16=1,Q17=1),"",IF(B17="Sonntag",SUM(R16:T16),""))</f>
        <v>0</v>
      </c>
      <c r="Q16" s="42" t="b">
        <f>OR(Feiertage!$B$1=A16,Feiertage!$B$2=A16,Feiertage!$B$3=A16,Feiertage!$B$4=A16,Feiertage!$B$5=A16,Feiertage!$B$6=A16,Feiertage!$B$7=A16,Feiertage!$B$8=A16,Feiertage!$B$9=A16)</f>
        <v>0</v>
      </c>
      <c r="R16" s="42" t="str">
        <f>IF(AND(D16&gt;E16,D16&lt;20),4,IF(AND(D16&lt;E16,D16&lt;=6),6-D16,""))</f>
        <v/>
      </c>
      <c r="S16" s="42" t="str">
        <f t="shared" si="5"/>
        <v/>
      </c>
      <c r="T16" s="42" t="str">
        <f t="shared" si="6"/>
        <v/>
      </c>
      <c r="U16" s="42" t="str">
        <f t="shared" si="7"/>
        <v/>
      </c>
      <c r="V16" s="42" t="str">
        <f t="shared" si="8"/>
        <v/>
      </c>
      <c r="W16" s="42" t="str">
        <f t="shared" si="9"/>
        <v/>
      </c>
      <c r="X16" s="42" t="str">
        <f t="shared" si="10"/>
        <v/>
      </c>
      <c r="Y16" s="43" t="s">
        <v>49</v>
      </c>
    </row>
    <row r="17" spans="1:25" x14ac:dyDescent="0.2">
      <c r="A17" s="32">
        <v>42225</v>
      </c>
      <c r="B17" s="32" t="s">
        <v>44</v>
      </c>
      <c r="C17" s="33"/>
      <c r="D17" s="35"/>
      <c r="E17" s="34"/>
      <c r="F17" t="str">
        <f>IF(K17="X",Gesamt!$C$8,IF(J17="X",Gesamt!$C$9,IF(IF(E17&lt;D17,E17+(24-D17),E17-D17)&gt;0,IF(E17&lt;D17,E17+(24-D17),E17-D17),"")))</f>
        <v/>
      </c>
      <c r="G17" s="36" t="str">
        <f t="shared" si="0"/>
        <v/>
      </c>
      <c r="H17" s="36" t="str">
        <f t="shared" si="1"/>
        <v/>
      </c>
      <c r="I17" s="36" t="str">
        <f t="shared" si="2"/>
        <v/>
      </c>
      <c r="J17" s="36" t="str">
        <f t="shared" si="3"/>
        <v/>
      </c>
      <c r="K17" s="36" t="str">
        <f t="shared" si="4"/>
        <v/>
      </c>
      <c r="L17" s="44" t="str">
        <f>IF(OR(Q17=1,Q18=1,B17="Sonntag",B18="Sonntag"),"",SUM(R17:X17))</f>
        <v/>
      </c>
      <c r="M17" s="45" t="str">
        <f>IF(B18="Sonntag","",IF(AND(Q17=1,D17&gt;E17),SUM(U17:X17),""))</f>
        <v/>
      </c>
      <c r="N17" s="45" t="str">
        <f>IF(AND(Q17=1,Q19=1),"",IF(Q18=1,SUM(R17:T17),""))</f>
        <v/>
      </c>
      <c r="O17" s="45" t="str">
        <f>IF(Q19=1,"",IF(AND(B17="Sonntag",D17&gt;E17,Q17=0),SUM(U17:X17),""))</f>
        <v/>
      </c>
      <c r="P17" s="45" t="str">
        <f>IF(OR(Q17=1,Q19=1),"",IF(B18="Sonntag",SUM(R17:T17),""))</f>
        <v/>
      </c>
      <c r="Q17" s="45" t="b">
        <f>OR(Feiertage!$B$1=A17,Feiertage!$B$2=A17,Feiertage!$B$3=A17,Feiertage!$B$4=A17,Feiertage!$B$5=A17,Feiertage!$B$6=A17,Feiertage!$B$7=A17,Feiertage!$B$8=A17,Feiertage!$B$9=A17)</f>
        <v>0</v>
      </c>
      <c r="R17" s="45" t="str">
        <f>IF(AND(D17&gt;E17,D17&lt;20),4,"")</f>
        <v/>
      </c>
      <c r="S17" s="45" t="str">
        <f t="shared" si="5"/>
        <v/>
      </c>
      <c r="T17" s="45" t="str">
        <f t="shared" si="6"/>
        <v/>
      </c>
      <c r="U17" s="45" t="str">
        <f t="shared" si="7"/>
        <v/>
      </c>
      <c r="V17" s="45" t="str">
        <f t="shared" si="8"/>
        <v/>
      </c>
      <c r="W17" s="45" t="str">
        <f t="shared" si="9"/>
        <v/>
      </c>
      <c r="X17" s="45" t="str">
        <f>IF(AND(D17&lt;E17,E17&lt;6),E17-D17,"")</f>
        <v/>
      </c>
      <c r="Y17" s="46" t="s">
        <v>44</v>
      </c>
    </row>
    <row r="18" spans="1:25" x14ac:dyDescent="0.2">
      <c r="A18" s="32"/>
      <c r="B18" s="32"/>
      <c r="C18" s="33"/>
      <c r="D18" s="102" t="s">
        <v>50</v>
      </c>
      <c r="E18" s="102"/>
      <c r="F18" s="48">
        <f>SUM(F11:F17)</f>
        <v>0</v>
      </c>
      <c r="G18" s="48">
        <f>SUM(G11:G17)</f>
        <v>0</v>
      </c>
      <c r="H18" s="48">
        <f>SUM(H11:H17)</f>
        <v>0</v>
      </c>
      <c r="I18" s="48">
        <f>SUM(I11:I17)</f>
        <v>0</v>
      </c>
      <c r="J18" s="49">
        <f>COUNTIF(J11:J17,"X")</f>
        <v>0</v>
      </c>
      <c r="K18" s="50">
        <f>COUNTIF(K11:K17,"X")</f>
        <v>0</v>
      </c>
      <c r="L18" s="31"/>
      <c r="M18" s="31"/>
      <c r="N18" s="31"/>
      <c r="O18" s="31"/>
      <c r="P18" s="31"/>
    </row>
    <row r="19" spans="1:25" x14ac:dyDescent="0.2">
      <c r="A19" s="32">
        <v>42226</v>
      </c>
      <c r="B19" s="32" t="s">
        <v>51</v>
      </c>
      <c r="C19" s="33"/>
      <c r="D19" s="35"/>
      <c r="E19" s="34"/>
      <c r="F19" t="str">
        <f>IF(K19="X",Gesamt!$C$8,IF(J19="X",Gesamt!$C$9,IF(IF(E19&lt;D19,E19+(24-D19),E19-D19)&gt;0,IF(E19&lt;D19,E19+(24-D19),E19-D19),"")))</f>
        <v/>
      </c>
      <c r="G19" s="36" t="str">
        <f t="shared" ref="G19:G25" si="11">IF(SUM(L19:P19)=0,"",SUM(L19:P19))</f>
        <v/>
      </c>
      <c r="H19" s="36" t="str">
        <f t="shared" ref="H19:H25" si="12">IF(D19="","",IF(Q19=0,IF(B19="Sonntag",IF(D19&gt;E19,24-D19,E19-D19),IF(AND(B19="Samstag",Q20=0),IF(D19&gt;E19,E19,""),"")),IF(AND(B19="Samstag",Q20=0),IF(D19&gt;E19,E19,""),"")))</f>
        <v/>
      </c>
      <c r="I19" s="36" t="str">
        <f t="shared" ref="I19:I25" si="13">IF(D19="","",IF(AND(Q19=1,Q20=1),IF(D19&gt;E19,24-D19+E19,E19-D19),IF(Q19=1,IF(D19&gt;E19,24-D19,E19-D19),IF(AND(Q20=1,D19&gt;E19),E19,""))))</f>
        <v/>
      </c>
      <c r="J19" s="36" t="str">
        <f t="shared" ref="J19:J25" si="14">IF(C19="Urlaub","X","")</f>
        <v/>
      </c>
      <c r="K19" s="36" t="str">
        <f t="shared" ref="K19:K25" si="15">IF(C19="Krank","X","")</f>
        <v/>
      </c>
      <c r="L19" s="37">
        <f>IF(OR(Q19=1,Q20=1,B19="Sonntag",B20="Sonntag"),"",SUM(R19:W19))</f>
        <v>0</v>
      </c>
      <c r="M19" s="38" t="str">
        <f>IF(B19="Sonntag","",IF(AND(Q19=1,D19&gt;E19),SUM(U19:W19),""))</f>
        <v/>
      </c>
      <c r="N19" s="38" t="str">
        <f>IF(OR(AND(Q19=1,Q20=1),AND(Q20=1,B19="Sonntag")),"",IF(Q20=1,SUM(R19:T19),""))</f>
        <v/>
      </c>
      <c r="O19" s="38" t="str">
        <f>IF(Q20=1,"",IF(AND(B19="Sonntag",D19&gt;E19,Q19=0),SUM(U19:W19),""))</f>
        <v/>
      </c>
      <c r="P19" s="38" t="str">
        <f>IF(OR(Q19=1,Q20=1),"",IF(B20="Sonntag",SUM(R19:W19),""))</f>
        <v/>
      </c>
      <c r="Q19" s="38" t="b">
        <f>OR(Feiertage!$B$1=A19,Feiertage!$B$2=A19,Feiertage!$B$3=A19,Feiertage!$B$4=A19,Feiertage!$B$5=A19,Feiertage!$B$6=A19,Feiertage!$B$7=A19,Feiertage!$B$8=A19,Feiertage!$B$9=A19)</f>
        <v>0</v>
      </c>
      <c r="R19" s="38" t="str">
        <f>IF(AND(D19&gt;E19,D19&lt;20),4,"")</f>
        <v/>
      </c>
      <c r="S19" s="38" t="str">
        <f t="shared" ref="S19:S25" si="16">IF(AND(D19&gt;E19,D19&gt;=20),24-D19,"")</f>
        <v/>
      </c>
      <c r="T19" s="38" t="str">
        <f t="shared" ref="T19:T25" si="17">IF(AND(D19&lt;E19,E19&gt;=20),E19-20,"")</f>
        <v/>
      </c>
      <c r="U19" s="38" t="str">
        <f t="shared" ref="U19:U25" si="18">IF(AND(D19&gt;E19,E19&gt;=6),6,"")</f>
        <v/>
      </c>
      <c r="V19" s="38" t="str">
        <f t="shared" ref="V19:V25" si="19">IF(AND(D19&gt;E19,E19&lt;6),E19,"")</f>
        <v/>
      </c>
      <c r="W19" s="38" t="str">
        <f t="shared" ref="W19:W25" si="20">IF(AND(D19&lt;E19,E19&gt;=6,D19&lt;=6),6-D19,"")</f>
        <v/>
      </c>
      <c r="X19" s="38" t="str">
        <f t="shared" ref="X19:X24" si="21">IF(AND(D19&lt;E19,E19&lt;6),6-E19,"")</f>
        <v/>
      </c>
      <c r="Y19" s="39" t="s">
        <v>47</v>
      </c>
    </row>
    <row r="20" spans="1:25" x14ac:dyDescent="0.2">
      <c r="A20" s="32">
        <v>42227</v>
      </c>
      <c r="B20" s="32" t="s">
        <v>52</v>
      </c>
      <c r="C20" s="33"/>
      <c r="D20" s="35"/>
      <c r="E20" s="34"/>
      <c r="F20" t="str">
        <f>IF(K20="X",Gesamt!$C$8,IF(J20="X",Gesamt!$C$9,IF(IF(E20&lt;D20,E20+(24-D20),E20-D20)&gt;0,IF(E20&lt;D20,E20+(24-D20),E20-D20),"")))</f>
        <v/>
      </c>
      <c r="G20" s="36" t="str">
        <f t="shared" si="11"/>
        <v/>
      </c>
      <c r="H20" s="36" t="str">
        <f t="shared" si="12"/>
        <v/>
      </c>
      <c r="I20" s="36" t="str">
        <f t="shared" si="13"/>
        <v/>
      </c>
      <c r="J20" s="36" t="str">
        <f t="shared" si="14"/>
        <v/>
      </c>
      <c r="K20" s="36" t="str">
        <f t="shared" si="15"/>
        <v/>
      </c>
      <c r="L20" s="37">
        <f>IF(OR(Q20=1,Q21=1,B20="Sonntag",B21="Sonntag"),"",SUM(R20:W20))</f>
        <v>0</v>
      </c>
      <c r="M20" s="38" t="str">
        <f>IF(B20="Sonntag","",IF(AND(Q20=1,D20&gt;E20),SUM(U20:W20),""))</f>
        <v/>
      </c>
      <c r="N20" s="38" t="str">
        <f>IF(OR(AND(Q20=1,Q21=1),AND(Q21=1,B20="Sonntag")),"",IF(Q21=1,SUM(R20:T20),""))</f>
        <v/>
      </c>
      <c r="O20" s="38" t="str">
        <f>IF(Q21=1,"",IF(AND(B20="Sonntag",D20&gt;E20,Q20=0),SUM(U20:W20),""))</f>
        <v/>
      </c>
      <c r="P20" s="38" t="str">
        <f>IF(OR(Q20=1,Q21=1),"",IF(B21="Sonntag",SUM(R20:W20),""))</f>
        <v/>
      </c>
      <c r="Q20" s="38" t="b">
        <f>OR(Feiertage!$B$1=A20,Feiertage!$B$2=A20,Feiertage!$B$3=A20,Feiertage!$B$4=A20,Feiertage!$B$5=A20,Feiertage!$B$6=A20,Feiertage!$B$7=A20,Feiertage!$B$8=A20,Feiertage!$B$9=A20)</f>
        <v>0</v>
      </c>
      <c r="R20" s="38" t="str">
        <f>IF(AND(D20&gt;E20,D20&lt;20),4,"")</f>
        <v/>
      </c>
      <c r="S20" s="38" t="str">
        <f t="shared" si="16"/>
        <v/>
      </c>
      <c r="T20" s="38" t="str">
        <f t="shared" si="17"/>
        <v/>
      </c>
      <c r="U20" s="38" t="str">
        <f t="shared" si="18"/>
        <v/>
      </c>
      <c r="V20" s="38" t="str">
        <f t="shared" si="19"/>
        <v/>
      </c>
      <c r="W20" s="38" t="str">
        <f t="shared" si="20"/>
        <v/>
      </c>
      <c r="X20" s="38" t="str">
        <f t="shared" si="21"/>
        <v/>
      </c>
      <c r="Y20" s="39" t="s">
        <v>47</v>
      </c>
    </row>
    <row r="21" spans="1:25" x14ac:dyDescent="0.2">
      <c r="A21" s="32">
        <v>42228</v>
      </c>
      <c r="B21" s="32" t="s">
        <v>53</v>
      </c>
      <c r="C21" s="33"/>
      <c r="D21" s="35"/>
      <c r="E21" s="34"/>
      <c r="F21" t="str">
        <f>IF(K21="X",Gesamt!$C$8,IF(J21="X",Gesamt!$C$9,IF(IF(E21&lt;D21,E21+(24-D21),E21-D21)&gt;0,IF(E21&lt;D21,E21+(24-D21),E21-D21),"")))</f>
        <v/>
      </c>
      <c r="G21" s="36" t="str">
        <f t="shared" si="11"/>
        <v/>
      </c>
      <c r="H21" s="36" t="str">
        <f t="shared" si="12"/>
        <v/>
      </c>
      <c r="I21" s="36" t="str">
        <f t="shared" si="13"/>
        <v/>
      </c>
      <c r="J21" s="36" t="str">
        <f t="shared" si="14"/>
        <v/>
      </c>
      <c r="K21" s="36" t="str">
        <f t="shared" si="15"/>
        <v/>
      </c>
      <c r="L21" s="37">
        <f>IF(OR(Q21=1,Q22=1,B21="Sonntag",B22="Sonntag"),"",SUM(R21:W21))</f>
        <v>0</v>
      </c>
      <c r="M21" s="38" t="str">
        <f>IF(B21="Sonntag","",IF(AND(Q21=1,D21&gt;E21),SUM(U21:W21),""))</f>
        <v/>
      </c>
      <c r="N21" s="38" t="str">
        <f>IF(OR(AND(Q21=1,Q22=1),AND(Q22=1,B21="Sonntag")),"",IF(Q22=1,SUM(R21:T21),""))</f>
        <v/>
      </c>
      <c r="O21" s="38" t="str">
        <f>IF(Q22=1,"",IF(AND(B21="Sonntag",D21&gt;E21,Q21=0),SUM(U21:W21),""))</f>
        <v/>
      </c>
      <c r="P21" s="38" t="str">
        <f>IF(OR(Q21=1,Q22=1),"",IF(B22="Sonntag",SUM(R21:W21),""))</f>
        <v/>
      </c>
      <c r="Q21" s="38" t="b">
        <f>OR(Feiertage!$B$1=A21,Feiertage!$B$2=A21,Feiertage!$B$3=A21,Feiertage!$B$4=A21,Feiertage!$B$5=A21,Feiertage!$B$6=A21,Feiertage!$B$7=A21,Feiertage!$B$8=A21,Feiertage!$B$9=A21)</f>
        <v>0</v>
      </c>
      <c r="R21" s="38" t="str">
        <f>IF(AND(D21&gt;E21,D21&lt;20),4,"")</f>
        <v/>
      </c>
      <c r="S21" s="38" t="str">
        <f t="shared" si="16"/>
        <v/>
      </c>
      <c r="T21" s="38" t="str">
        <f t="shared" si="17"/>
        <v/>
      </c>
      <c r="U21" s="38" t="str">
        <f t="shared" si="18"/>
        <v/>
      </c>
      <c r="V21" s="38" t="str">
        <f t="shared" si="19"/>
        <v/>
      </c>
      <c r="W21" s="38" t="str">
        <f t="shared" si="20"/>
        <v/>
      </c>
      <c r="X21" s="38" t="str">
        <f t="shared" si="21"/>
        <v/>
      </c>
      <c r="Y21" s="39" t="s">
        <v>47</v>
      </c>
    </row>
    <row r="22" spans="1:25" x14ac:dyDescent="0.2">
      <c r="A22" s="32">
        <v>42229</v>
      </c>
      <c r="B22" s="32" t="s">
        <v>46</v>
      </c>
      <c r="C22" s="33"/>
      <c r="D22" s="35"/>
      <c r="E22" s="34"/>
      <c r="F22" t="str">
        <f>IF(K22="X",Gesamt!$C$8,IF(J22="X",Gesamt!$C$9,IF(IF(E22&lt;D22,E22+(24-D22),E22-D22)&gt;0,IF(E22&lt;D22,E22+(24-D22),E22-D22),"")))</f>
        <v/>
      </c>
      <c r="G22" s="36" t="str">
        <f t="shared" si="11"/>
        <v/>
      </c>
      <c r="H22" s="36" t="str">
        <f t="shared" si="12"/>
        <v/>
      </c>
      <c r="I22" s="36" t="str">
        <f t="shared" si="13"/>
        <v/>
      </c>
      <c r="J22" s="36" t="str">
        <f t="shared" si="14"/>
        <v/>
      </c>
      <c r="K22" s="36" t="str">
        <f t="shared" si="15"/>
        <v/>
      </c>
      <c r="L22" s="37">
        <f>IF(OR(Q22=1,Q23=1,B22="Sonntag",B23="Sonntag"),"",SUM(R22:W22))</f>
        <v>0</v>
      </c>
      <c r="M22" s="38" t="str">
        <f>IF(B22="Sonntag","",IF(AND(Q22=1,D22&gt;E22),SUM(U22:W22),""))</f>
        <v/>
      </c>
      <c r="N22" s="38" t="str">
        <f>IF(OR(AND(Q22=1,Q23=1),AND(Q23=1,B22="Sonntag")),"",IF(Q23=1,SUM(R22:T22),""))</f>
        <v/>
      </c>
      <c r="O22" s="38" t="str">
        <f>IF(Q23=1,"",IF(AND(B22="Sonntag",D22&gt;E22,Q22=0),SUM(U22:W22),""))</f>
        <v/>
      </c>
      <c r="P22" s="38" t="str">
        <f>IF(OR(Q22=1,Q23=1),"",IF(B23="Sonntag",SUM(R22:W22),""))</f>
        <v/>
      </c>
      <c r="Q22" s="38" t="b">
        <f>OR(Feiertage!$B$1=A22,Feiertage!$B$2=A22,Feiertage!$B$3=A22,Feiertage!$B$4=A22,Feiertage!$B$5=A22,Feiertage!$B$6=A22,Feiertage!$B$7=A22,Feiertage!$B$8=A22,Feiertage!$B$9=A22)</f>
        <v>0</v>
      </c>
      <c r="R22" s="38" t="str">
        <f>IF(AND(D22&gt;E22,D22&lt;20),4,"")</f>
        <v/>
      </c>
      <c r="S22" s="38" t="str">
        <f t="shared" si="16"/>
        <v/>
      </c>
      <c r="T22" s="38" t="str">
        <f t="shared" si="17"/>
        <v/>
      </c>
      <c r="U22" s="38" t="str">
        <f t="shared" si="18"/>
        <v/>
      </c>
      <c r="V22" s="38" t="str">
        <f t="shared" si="19"/>
        <v/>
      </c>
      <c r="W22" s="38" t="str">
        <f t="shared" si="20"/>
        <v/>
      </c>
      <c r="X22" s="38" t="str">
        <f t="shared" si="21"/>
        <v/>
      </c>
      <c r="Y22" s="39" t="s">
        <v>47</v>
      </c>
    </row>
    <row r="23" spans="1:25" x14ac:dyDescent="0.2">
      <c r="A23" s="32">
        <v>42230</v>
      </c>
      <c r="B23" s="32" t="s">
        <v>48</v>
      </c>
      <c r="C23" s="33"/>
      <c r="D23" s="35"/>
      <c r="E23" s="34"/>
      <c r="F23" t="str">
        <f>IF(K23="X",Gesamt!$C$8,IF(J23="X",Gesamt!$C$9,IF(IF(E23&lt;D23,E23+(24-D23),E23-D23)&gt;0,IF(E23&lt;D23,E23+(24-D23),E23-D23),"")))</f>
        <v/>
      </c>
      <c r="G23" s="36" t="str">
        <f t="shared" si="11"/>
        <v/>
      </c>
      <c r="H23" s="36" t="str">
        <f t="shared" si="12"/>
        <v/>
      </c>
      <c r="I23" s="36" t="str">
        <f t="shared" si="13"/>
        <v/>
      </c>
      <c r="J23" s="36" t="str">
        <f t="shared" si="14"/>
        <v/>
      </c>
      <c r="K23" s="36" t="str">
        <f t="shared" si="15"/>
        <v/>
      </c>
      <c r="L23" s="37">
        <f>IF(OR(Q23=1,Q24=1,B23="Sonntag",B24="Sonntag"),"",SUM(R23:W23))</f>
        <v>0</v>
      </c>
      <c r="M23" s="38" t="str">
        <f>IF(B23="Sonntag","",IF(AND(Q23=1,D23&gt;E23),SUM(U23:W23),""))</f>
        <v/>
      </c>
      <c r="N23" s="38" t="str">
        <f>IF(OR(AND(Q23=1,Q24=1),AND(Q24=1,B23="Sonntag")),"",IF(Q24=1,SUM(R23:T23),""))</f>
        <v/>
      </c>
      <c r="O23" s="38" t="str">
        <f>IF(Q24=1,"",IF(AND(B23="Sonntag",D23&gt;E23,Q23=0),SUM(U23:W23),""))</f>
        <v/>
      </c>
      <c r="P23" s="38" t="str">
        <f>IF(OR(Q23=1,Q24=1),"",IF(B24="Sonntag",SUM(R23:W23),""))</f>
        <v/>
      </c>
      <c r="Q23" s="38" t="b">
        <f>OR(Feiertage!$B$1=A23,Feiertage!$B$2=A23,Feiertage!$B$3=A23,Feiertage!$B$4=A23,Feiertage!$B$5=A23,Feiertage!$B$6=A23,Feiertage!$B$7=A23,Feiertage!$B$8=A23,Feiertage!$B$9=A23)</f>
        <v>0</v>
      </c>
      <c r="R23" s="38" t="str">
        <f>IF(AND(D23&gt;E23,D23&lt;20),4,"")</f>
        <v/>
      </c>
      <c r="S23" s="38" t="str">
        <f t="shared" si="16"/>
        <v/>
      </c>
      <c r="T23" s="38" t="str">
        <f t="shared" si="17"/>
        <v/>
      </c>
      <c r="U23" s="38" t="str">
        <f t="shared" si="18"/>
        <v/>
      </c>
      <c r="V23" s="38" t="str">
        <f t="shared" si="19"/>
        <v/>
      </c>
      <c r="W23" s="38" t="str">
        <f t="shared" si="20"/>
        <v/>
      </c>
      <c r="X23" s="38" t="str">
        <f t="shared" si="21"/>
        <v/>
      </c>
      <c r="Y23" s="39" t="s">
        <v>47</v>
      </c>
    </row>
    <row r="24" spans="1:25" x14ac:dyDescent="0.2">
      <c r="A24" s="32">
        <v>42231</v>
      </c>
      <c r="B24" s="32" t="s">
        <v>49</v>
      </c>
      <c r="C24" s="33"/>
      <c r="D24" s="35"/>
      <c r="E24" s="34"/>
      <c r="F24" t="str">
        <f>IF(K24="X",Gesamt!$C$8,IF(J24="X",Gesamt!$C$9,IF(IF(E24&lt;D24,E24+(24-D24),E24-D24)&gt;0,IF(E24&lt;D24,E24+(24-D24),E24-D24),"")))</f>
        <v/>
      </c>
      <c r="G24" s="36" t="str">
        <f t="shared" si="11"/>
        <v/>
      </c>
      <c r="H24" s="36" t="str">
        <f t="shared" si="12"/>
        <v/>
      </c>
      <c r="I24" s="36" t="str">
        <f t="shared" si="13"/>
        <v/>
      </c>
      <c r="J24" s="36" t="str">
        <f t="shared" si="14"/>
        <v/>
      </c>
      <c r="K24" s="36" t="str">
        <f t="shared" si="15"/>
        <v/>
      </c>
      <c r="L24" s="41" t="str">
        <f>IF(OR(Q24=1,Q25=1,B24="Sonntag",B25="Sonntag"),"",SUM(R24:X24))</f>
        <v/>
      </c>
      <c r="M24" s="42" t="str">
        <f>IF(B24="Sonntag","",IF(AND(Q24=1,D24&gt;E24),SUM(U24:X24),""))</f>
        <v/>
      </c>
      <c r="N24" s="42" t="str">
        <f>IF(AND(Q24=1,Q25=1),"",IF(Q25=1,SUM(R24:T24),""))</f>
        <v/>
      </c>
      <c r="O24" s="42" t="str">
        <f>IF(Q25=1,"",IF(AND(B24="Sonntag",D24&gt;E24,Q24=0),SUM(U24:X24),""))</f>
        <v/>
      </c>
      <c r="P24" s="42">
        <f>IF(OR(Q24=1,Q25=1),"",IF(B25="Sonntag",SUM(R24:T24),""))</f>
        <v>0</v>
      </c>
      <c r="Q24" s="42" t="b">
        <f>OR(Feiertage!$B$1=A24,Feiertage!$B$2=A24,Feiertage!$B$3=A24,Feiertage!$B$4=A24,Feiertage!$B$5=A24,Feiertage!$B$6=A24,Feiertage!$B$7=A24,Feiertage!$B$8=A24,Feiertage!$B$9=A24)</f>
        <v>0</v>
      </c>
      <c r="R24" s="42" t="str">
        <f>IF(AND(D24&gt;E24,D24&lt;20),4,IF(AND(D24&lt;E24,D24&lt;=6),6-D24,""))</f>
        <v/>
      </c>
      <c r="S24" s="42" t="str">
        <f t="shared" si="16"/>
        <v/>
      </c>
      <c r="T24" s="42" t="str">
        <f t="shared" si="17"/>
        <v/>
      </c>
      <c r="U24" s="42" t="str">
        <f t="shared" si="18"/>
        <v/>
      </c>
      <c r="V24" s="42" t="str">
        <f t="shared" si="19"/>
        <v/>
      </c>
      <c r="W24" s="42" t="str">
        <f t="shared" si="20"/>
        <v/>
      </c>
      <c r="X24" s="42" t="str">
        <f t="shared" si="21"/>
        <v/>
      </c>
      <c r="Y24" s="43" t="s">
        <v>49</v>
      </c>
    </row>
    <row r="25" spans="1:25" x14ac:dyDescent="0.2">
      <c r="A25" s="32">
        <v>42232</v>
      </c>
      <c r="B25" s="32" t="s">
        <v>44</v>
      </c>
      <c r="C25" s="33"/>
      <c r="D25" s="35"/>
      <c r="E25" s="34"/>
      <c r="F25" t="str">
        <f>IF(K25="X",Gesamt!$C$8,IF(J25="X",Gesamt!$C$9,IF(IF(E25&lt;D25,E25+(24-D25),E25-D25)&gt;0,IF(E25&lt;D25,E25+(24-D25),E25-D25),"")))</f>
        <v/>
      </c>
      <c r="G25" s="36" t="str">
        <f t="shared" si="11"/>
        <v/>
      </c>
      <c r="H25" s="36" t="str">
        <f t="shared" si="12"/>
        <v/>
      </c>
      <c r="I25" s="36" t="str">
        <f t="shared" si="13"/>
        <v/>
      </c>
      <c r="J25" s="36" t="str">
        <f t="shared" si="14"/>
        <v/>
      </c>
      <c r="K25" s="36" t="str">
        <f t="shared" si="15"/>
        <v/>
      </c>
      <c r="L25" s="44" t="str">
        <f>IF(OR(Q25=1,Q26=1,B25="Sonntag",B26="Sonntag"),"",SUM(R25:X25))</f>
        <v/>
      </c>
      <c r="M25" s="45" t="str">
        <f>IF(B26="Sonntag","",IF(AND(Q25=1,D25&gt;E25),SUM(U25:X25),""))</f>
        <v/>
      </c>
      <c r="N25" s="45" t="str">
        <f>IF(AND(Q25=1,Q27=1),"",IF(Q26=1,SUM(R25:T25),""))</f>
        <v/>
      </c>
      <c r="O25" s="45" t="str">
        <f>IF(Q27=1,"",IF(AND(B25="Sonntag",D25&gt;E25,Q25=0),SUM(U25:X25),""))</f>
        <v/>
      </c>
      <c r="P25" s="45" t="str">
        <f>IF(OR(Q25=1,Q27=1),"",IF(B26="Sonntag",SUM(R25:T25),""))</f>
        <v/>
      </c>
      <c r="Q25" s="45" t="b">
        <f>OR(Feiertage!$B$1=A25,Feiertage!$B$2=A25,Feiertage!$B$3=A25,Feiertage!$B$4=A25,Feiertage!$B$5=A25,Feiertage!$B$6=A25,Feiertage!$B$7=A25,Feiertage!$B$8=A25,Feiertage!$B$9=A25)</f>
        <v>0</v>
      </c>
      <c r="R25" s="45" t="str">
        <f>IF(AND(D25&gt;E25,D25&lt;20),4,"")</f>
        <v/>
      </c>
      <c r="S25" s="45" t="str">
        <f t="shared" si="16"/>
        <v/>
      </c>
      <c r="T25" s="45" t="str">
        <f t="shared" si="17"/>
        <v/>
      </c>
      <c r="U25" s="45" t="str">
        <f t="shared" si="18"/>
        <v/>
      </c>
      <c r="V25" s="45" t="str">
        <f t="shared" si="19"/>
        <v/>
      </c>
      <c r="W25" s="45" t="str">
        <f t="shared" si="20"/>
        <v/>
      </c>
      <c r="X25" s="45" t="str">
        <f>IF(AND(D25&lt;E25,E25&lt;6),E25-D25,"")</f>
        <v/>
      </c>
      <c r="Y25" s="46" t="s">
        <v>44</v>
      </c>
    </row>
    <row r="26" spans="1:25" x14ac:dyDescent="0.2">
      <c r="A26" s="32"/>
      <c r="B26" s="32"/>
      <c r="C26" s="33"/>
      <c r="D26" s="102" t="s">
        <v>50</v>
      </c>
      <c r="E26" s="102"/>
      <c r="F26" s="48">
        <f>SUM(F19:F25)</f>
        <v>0</v>
      </c>
      <c r="G26" s="48">
        <f>SUM(G19:G25)</f>
        <v>0</v>
      </c>
      <c r="H26" s="48">
        <f>SUM(H19:H25)</f>
        <v>0</v>
      </c>
      <c r="I26" s="48">
        <f>SUM(I19:I25)</f>
        <v>0</v>
      </c>
      <c r="J26" s="49">
        <f>COUNTIF(J19:J25,"X")</f>
        <v>0</v>
      </c>
      <c r="K26" s="50">
        <f>COUNTIF(K19:K25,"X")</f>
        <v>0</v>
      </c>
      <c r="L26" s="31"/>
      <c r="M26" s="31"/>
      <c r="N26" s="31"/>
      <c r="O26" s="31"/>
      <c r="P26" s="31"/>
    </row>
    <row r="27" spans="1:25" x14ac:dyDescent="0.2">
      <c r="A27" s="32">
        <v>42233</v>
      </c>
      <c r="B27" s="32" t="s">
        <v>51</v>
      </c>
      <c r="C27" s="33"/>
      <c r="D27" s="35"/>
      <c r="E27" s="34"/>
      <c r="F27" t="str">
        <f>IF(K27="X",Gesamt!$C$8,IF(J27="X",Gesamt!$C$9,IF(IF(E27&lt;D27,E27+(24-D27),E27-D27)&gt;0,IF(E27&lt;D27,E27+(24-D27),E27-D27),"")))</f>
        <v/>
      </c>
      <c r="G27" s="36" t="str">
        <f t="shared" ref="G27:G33" si="22">IF(SUM(L27:P27)=0,"",SUM(L27:P27))</f>
        <v/>
      </c>
      <c r="H27" s="36" t="str">
        <f t="shared" ref="H27:H33" si="23">IF(D27="","",IF(Q27=0,IF(B27="Sonntag",IF(D27&gt;E27,24-D27,E27-D27),IF(AND(B27="Samstag",Q28=0),IF(D27&gt;E27,E27,""),"")),IF(AND(B27="Samstag",Q28=0),IF(D27&gt;E27,E27,""),"")))</f>
        <v/>
      </c>
      <c r="I27" s="36" t="str">
        <f t="shared" ref="I27:I33" si="24">IF(D27="","",IF(AND(Q27=1,Q28=1),IF(D27&gt;E27,24-D27+E27,E27-D27),IF(Q27=1,IF(D27&gt;E27,24-D27,E27-D27),IF(AND(Q28=1,D27&gt;E27),E27,""))))</f>
        <v/>
      </c>
      <c r="J27" s="36" t="str">
        <f t="shared" ref="J27:J33" si="25">IF(C27="Urlaub","X","")</f>
        <v/>
      </c>
      <c r="K27" s="36" t="str">
        <f t="shared" ref="K27:K33" si="26">IF(C27="Krank","X","")</f>
        <v/>
      </c>
      <c r="L27" s="37">
        <f>IF(OR(Q27=1,Q28=1,B27="Sonntag",B28="Sonntag"),"",SUM(R27:W27))</f>
        <v>0</v>
      </c>
      <c r="M27" s="38" t="str">
        <f>IF(B27="Sonntag","",IF(AND(Q27=1,D27&gt;E27),SUM(U27:W27),""))</f>
        <v/>
      </c>
      <c r="N27" s="38" t="str">
        <f>IF(OR(AND(Q27=1,Q28=1),AND(Q28=1,B27="Sonntag")),"",IF(Q28=1,SUM(R27:T27),""))</f>
        <v/>
      </c>
      <c r="O27" s="38" t="str">
        <f>IF(Q28=1,"",IF(AND(B27="Sonntag",D27&gt;E27,Q27=0),SUM(U27:W27),""))</f>
        <v/>
      </c>
      <c r="P27" s="38" t="str">
        <f>IF(OR(Q27=1,Q28=1),"",IF(B28="Sonntag",SUM(R27:W27),""))</f>
        <v/>
      </c>
      <c r="Q27" s="38" t="b">
        <f>OR(Feiertage!$B$1=A27,Feiertage!$B$2=A27,Feiertage!$B$3=A27,Feiertage!$B$4=A27,Feiertage!$B$5=A27,Feiertage!$B$6=A27,Feiertage!$B$7=A27,Feiertage!$B$8=A27,Feiertage!$B$9=A27)</f>
        <v>0</v>
      </c>
      <c r="R27" s="38" t="str">
        <f>IF(AND(D27&gt;E27,D27&lt;20),4,"")</f>
        <v/>
      </c>
      <c r="S27" s="38" t="str">
        <f t="shared" ref="S27:S33" si="27">IF(AND(D27&gt;E27,D27&gt;=20),24-D27,"")</f>
        <v/>
      </c>
      <c r="T27" s="38" t="str">
        <f t="shared" ref="T27:T33" si="28">IF(AND(D27&lt;E27,E27&gt;=20),E27-20,"")</f>
        <v/>
      </c>
      <c r="U27" s="38" t="str">
        <f t="shared" ref="U27:U33" si="29">IF(AND(D27&gt;E27,E27&gt;=6),6,"")</f>
        <v/>
      </c>
      <c r="V27" s="38" t="str">
        <f t="shared" ref="V27:V33" si="30">IF(AND(D27&gt;E27,E27&lt;6),E27,"")</f>
        <v/>
      </c>
      <c r="W27" s="38" t="str">
        <f t="shared" ref="W27:W33" si="31">IF(AND(D27&lt;E27,E27&gt;=6,D27&lt;=6),6-D27,"")</f>
        <v/>
      </c>
      <c r="X27" s="38" t="str">
        <f t="shared" ref="X27:X32" si="32">IF(AND(D27&lt;E27,E27&lt;6),6-E27,"")</f>
        <v/>
      </c>
      <c r="Y27" s="39" t="s">
        <v>47</v>
      </c>
    </row>
    <row r="28" spans="1:25" x14ac:dyDescent="0.2">
      <c r="A28" s="32">
        <v>42234</v>
      </c>
      <c r="B28" s="32" t="s">
        <v>52</v>
      </c>
      <c r="C28" s="33"/>
      <c r="D28" s="35"/>
      <c r="E28" s="34"/>
      <c r="F28" t="str">
        <f>IF(K28="X",Gesamt!$C$8,IF(J28="X",Gesamt!$C$9,IF(IF(E28&lt;D28,E28+(24-D28),E28-D28)&gt;0,IF(E28&lt;D28,E28+(24-D28),E28-D28),"")))</f>
        <v/>
      </c>
      <c r="G28" s="36" t="str">
        <f t="shared" si="22"/>
        <v/>
      </c>
      <c r="H28" s="36" t="str">
        <f t="shared" si="23"/>
        <v/>
      </c>
      <c r="I28" s="36" t="str">
        <f t="shared" si="24"/>
        <v/>
      </c>
      <c r="J28" s="36" t="str">
        <f t="shared" si="25"/>
        <v/>
      </c>
      <c r="K28" s="36" t="str">
        <f t="shared" si="26"/>
        <v/>
      </c>
      <c r="L28" s="37">
        <f>IF(OR(Q28=1,Q29=1,B28="Sonntag",B29="Sonntag"),"",SUM(R28:W28))</f>
        <v>0</v>
      </c>
      <c r="M28" s="38" t="str">
        <f>IF(B28="Sonntag","",IF(AND(Q28=1,D28&gt;E28),SUM(U28:W28),""))</f>
        <v/>
      </c>
      <c r="N28" s="38" t="str">
        <f>IF(OR(AND(Q28=1,Q29=1),AND(Q29=1,B28="Sonntag")),"",IF(Q29=1,SUM(R28:T28),""))</f>
        <v/>
      </c>
      <c r="O28" s="38" t="str">
        <f>IF(Q29=1,"",IF(AND(B28="Sonntag",D28&gt;E28,Q28=0),SUM(U28:W28),""))</f>
        <v/>
      </c>
      <c r="P28" s="38" t="str">
        <f>IF(OR(Q28=1,Q29=1),"",IF(B29="Sonntag",SUM(R28:W28),""))</f>
        <v/>
      </c>
      <c r="Q28" s="38" t="b">
        <f>OR(Feiertage!$B$1=A28,Feiertage!$B$2=A28,Feiertage!$B$3=A28,Feiertage!$B$4=A28,Feiertage!$B$5=A28,Feiertage!$B$6=A28,Feiertage!$B$7=A28,Feiertage!$B$8=A28,Feiertage!$B$9=A28)</f>
        <v>0</v>
      </c>
      <c r="R28" s="38" t="str">
        <f>IF(AND(D28&gt;E28,D28&lt;20),4,"")</f>
        <v/>
      </c>
      <c r="S28" s="38" t="str">
        <f t="shared" si="27"/>
        <v/>
      </c>
      <c r="T28" s="38" t="str">
        <f t="shared" si="28"/>
        <v/>
      </c>
      <c r="U28" s="38" t="str">
        <f t="shared" si="29"/>
        <v/>
      </c>
      <c r="V28" s="38" t="str">
        <f t="shared" si="30"/>
        <v/>
      </c>
      <c r="W28" s="38" t="str">
        <f t="shared" si="31"/>
        <v/>
      </c>
      <c r="X28" s="38" t="str">
        <f t="shared" si="32"/>
        <v/>
      </c>
      <c r="Y28" s="39" t="s">
        <v>47</v>
      </c>
    </row>
    <row r="29" spans="1:25" x14ac:dyDescent="0.2">
      <c r="A29" s="32">
        <v>42235</v>
      </c>
      <c r="B29" s="32" t="s">
        <v>53</v>
      </c>
      <c r="C29" s="33"/>
      <c r="D29" s="35"/>
      <c r="E29" s="34"/>
      <c r="F29" t="str">
        <f>IF(K29="X",Gesamt!$C$8,IF(J29="X",Gesamt!$C$9,IF(IF(E29&lt;D29,E29+(24-D29),E29-D29)&gt;0,IF(E29&lt;D29,E29+(24-D29),E29-D29),"")))</f>
        <v/>
      </c>
      <c r="G29" s="36" t="str">
        <f t="shared" si="22"/>
        <v/>
      </c>
      <c r="H29" s="36" t="str">
        <f t="shared" si="23"/>
        <v/>
      </c>
      <c r="I29" s="36" t="str">
        <f t="shared" si="24"/>
        <v/>
      </c>
      <c r="J29" s="36" t="str">
        <f t="shared" si="25"/>
        <v/>
      </c>
      <c r="K29" s="36" t="str">
        <f t="shared" si="26"/>
        <v/>
      </c>
      <c r="L29" s="37">
        <f>IF(OR(Q29=1,Q30=1,B29="Sonntag",B30="Sonntag"),"",SUM(R29:W29))</f>
        <v>0</v>
      </c>
      <c r="M29" s="38" t="str">
        <f>IF(B29="Sonntag","",IF(AND(Q29=1,D29&gt;E29),SUM(U29:W29),""))</f>
        <v/>
      </c>
      <c r="N29" s="38" t="str">
        <f>IF(OR(AND(Q29=1,Q30=1),AND(Q30=1,B29="Sonntag")),"",IF(Q30=1,SUM(R29:T29),""))</f>
        <v/>
      </c>
      <c r="O29" s="38" t="str">
        <f>IF(Q30=1,"",IF(AND(B29="Sonntag",D29&gt;E29,Q29=0),SUM(U29:W29),""))</f>
        <v/>
      </c>
      <c r="P29" s="38" t="str">
        <f>IF(OR(Q29=1,Q30=1),"",IF(B30="Sonntag",SUM(R29:W29),""))</f>
        <v/>
      </c>
      <c r="Q29" s="38" t="b">
        <f>OR(Feiertage!$B$1=A29,Feiertage!$B$2=A29,Feiertage!$B$3=A29,Feiertage!$B$4=A29,Feiertage!$B$5=A29,Feiertage!$B$6=A29,Feiertage!$B$7=A29,Feiertage!$B$8=A29,Feiertage!$B$9=A29)</f>
        <v>0</v>
      </c>
      <c r="R29" s="38" t="str">
        <f>IF(AND(D29&gt;E29,D29&lt;20),4,"")</f>
        <v/>
      </c>
      <c r="S29" s="38" t="str">
        <f t="shared" si="27"/>
        <v/>
      </c>
      <c r="T29" s="38" t="str">
        <f t="shared" si="28"/>
        <v/>
      </c>
      <c r="U29" s="38" t="str">
        <f t="shared" si="29"/>
        <v/>
      </c>
      <c r="V29" s="38" t="str">
        <f t="shared" si="30"/>
        <v/>
      </c>
      <c r="W29" s="38" t="str">
        <f t="shared" si="31"/>
        <v/>
      </c>
      <c r="X29" s="38" t="str">
        <f t="shared" si="32"/>
        <v/>
      </c>
      <c r="Y29" s="39" t="s">
        <v>47</v>
      </c>
    </row>
    <row r="30" spans="1:25" x14ac:dyDescent="0.2">
      <c r="A30" s="32">
        <v>42236</v>
      </c>
      <c r="B30" s="32" t="s">
        <v>46</v>
      </c>
      <c r="C30" s="33"/>
      <c r="D30" s="35"/>
      <c r="E30" s="34"/>
      <c r="F30" t="str">
        <f>IF(K30="X",Gesamt!$C$8,IF(J30="X",Gesamt!$C$9,IF(IF(E30&lt;D30,E30+(24-D30),E30-D30)&gt;0,IF(E30&lt;D30,E30+(24-D30),E30-D30),"")))</f>
        <v/>
      </c>
      <c r="G30" s="36" t="str">
        <f t="shared" si="22"/>
        <v/>
      </c>
      <c r="H30" s="36" t="str">
        <f t="shared" si="23"/>
        <v/>
      </c>
      <c r="I30" s="36" t="str">
        <f t="shared" si="24"/>
        <v/>
      </c>
      <c r="J30" s="36" t="str">
        <f t="shared" si="25"/>
        <v/>
      </c>
      <c r="K30" s="36" t="str">
        <f t="shared" si="26"/>
        <v/>
      </c>
      <c r="L30" s="37">
        <f>IF(OR(Q30=1,Q31=1,B30="Sonntag",B31="Sonntag"),"",SUM(R30:W30))</f>
        <v>0</v>
      </c>
      <c r="M30" s="38" t="str">
        <f>IF(B30="Sonntag","",IF(AND(Q30=1,D30&gt;E30),SUM(U30:W30),""))</f>
        <v/>
      </c>
      <c r="N30" s="38" t="str">
        <f>IF(OR(AND(Q30=1,Q31=1),AND(Q31=1,B30="Sonntag")),"",IF(Q31=1,SUM(R30:T30),""))</f>
        <v/>
      </c>
      <c r="O30" s="38" t="str">
        <f>IF(Q31=1,"",IF(AND(B30="Sonntag",D30&gt;E30,Q30=0),SUM(U30:W30),""))</f>
        <v/>
      </c>
      <c r="P30" s="38" t="str">
        <f>IF(OR(Q30=1,Q31=1),"",IF(B31="Sonntag",SUM(R30:W30),""))</f>
        <v/>
      </c>
      <c r="Q30" s="38" t="b">
        <f>OR(Feiertage!$B$1=A30,Feiertage!$B$2=A30,Feiertage!$B$3=A30,Feiertage!$B$4=A30,Feiertage!$B$5=A30,Feiertage!$B$6=A30,Feiertage!$B$7=A30,Feiertage!$B$8=A30,Feiertage!$B$9=A30)</f>
        <v>0</v>
      </c>
      <c r="R30" s="38" t="str">
        <f>IF(AND(D30&gt;E30,D30&lt;20),4,"")</f>
        <v/>
      </c>
      <c r="S30" s="38" t="str">
        <f t="shared" si="27"/>
        <v/>
      </c>
      <c r="T30" s="38" t="str">
        <f t="shared" si="28"/>
        <v/>
      </c>
      <c r="U30" s="38" t="str">
        <f t="shared" si="29"/>
        <v/>
      </c>
      <c r="V30" s="38" t="str">
        <f t="shared" si="30"/>
        <v/>
      </c>
      <c r="W30" s="38" t="str">
        <f t="shared" si="31"/>
        <v/>
      </c>
      <c r="X30" s="38" t="str">
        <f t="shared" si="32"/>
        <v/>
      </c>
      <c r="Y30" s="39" t="s">
        <v>47</v>
      </c>
    </row>
    <row r="31" spans="1:25" x14ac:dyDescent="0.2">
      <c r="A31" s="32">
        <v>42237</v>
      </c>
      <c r="B31" s="32" t="s">
        <v>48</v>
      </c>
      <c r="C31" s="33"/>
      <c r="D31" s="35"/>
      <c r="E31" s="34"/>
      <c r="F31" t="str">
        <f>IF(K31="X",Gesamt!$C$8,IF(J31="X",Gesamt!$C$9,IF(IF(E31&lt;D31,E31+(24-D31),E31-D31)&gt;0,IF(E31&lt;D31,E31+(24-D31),E31-D31),"")))</f>
        <v/>
      </c>
      <c r="G31" s="36" t="str">
        <f t="shared" si="22"/>
        <v/>
      </c>
      <c r="H31" s="36" t="str">
        <f t="shared" si="23"/>
        <v/>
      </c>
      <c r="I31" s="36" t="str">
        <f t="shared" si="24"/>
        <v/>
      </c>
      <c r="J31" s="36" t="str">
        <f t="shared" si="25"/>
        <v/>
      </c>
      <c r="K31" s="36" t="str">
        <f t="shared" si="26"/>
        <v/>
      </c>
      <c r="L31" s="37">
        <f>IF(OR(Q31=1,Q32=1,B31="Sonntag",B32="Sonntag"),"",SUM(R31:W31))</f>
        <v>0</v>
      </c>
      <c r="M31" s="38" t="str">
        <f>IF(B31="Sonntag","",IF(AND(Q31=1,D31&gt;E31),SUM(U31:W31),""))</f>
        <v/>
      </c>
      <c r="N31" s="38" t="str">
        <f>IF(OR(AND(Q31=1,Q32=1),AND(Q32=1,B31="Sonntag")),"",IF(Q32=1,SUM(R31:T31),""))</f>
        <v/>
      </c>
      <c r="O31" s="38" t="str">
        <f>IF(Q32=1,"",IF(AND(B31="Sonntag",D31&gt;E31,Q31=0),SUM(U31:W31),""))</f>
        <v/>
      </c>
      <c r="P31" s="38" t="str">
        <f>IF(OR(Q31=1,Q32=1),"",IF(B32="Sonntag",SUM(R31:W31),""))</f>
        <v/>
      </c>
      <c r="Q31" s="38" t="b">
        <f>OR(Feiertage!$B$1=A31,Feiertage!$B$2=A31,Feiertage!$B$3=A31,Feiertage!$B$4=A31,Feiertage!$B$5=A31,Feiertage!$B$6=A31,Feiertage!$B$7=A31,Feiertage!$B$8=A31,Feiertage!$B$9=A31)</f>
        <v>0</v>
      </c>
      <c r="R31" s="38" t="str">
        <f>IF(AND(D31&gt;E31,D31&lt;20),4,"")</f>
        <v/>
      </c>
      <c r="S31" s="38" t="str">
        <f t="shared" si="27"/>
        <v/>
      </c>
      <c r="T31" s="38" t="str">
        <f t="shared" si="28"/>
        <v/>
      </c>
      <c r="U31" s="38" t="str">
        <f t="shared" si="29"/>
        <v/>
      </c>
      <c r="V31" s="38" t="str">
        <f t="shared" si="30"/>
        <v/>
      </c>
      <c r="W31" s="38" t="str">
        <f t="shared" si="31"/>
        <v/>
      </c>
      <c r="X31" s="38" t="str">
        <f t="shared" si="32"/>
        <v/>
      </c>
      <c r="Y31" s="39" t="s">
        <v>47</v>
      </c>
    </row>
    <row r="32" spans="1:25" x14ac:dyDescent="0.2">
      <c r="A32" s="32">
        <v>42238</v>
      </c>
      <c r="B32" s="32" t="s">
        <v>49</v>
      </c>
      <c r="C32" s="33"/>
      <c r="D32" s="35"/>
      <c r="E32" s="34"/>
      <c r="F32" t="str">
        <f>IF(K32="X",Gesamt!$C$8,IF(J32="X",Gesamt!$C$9,IF(IF(E32&lt;D32,E32+(24-D32),E32-D32)&gt;0,IF(E32&lt;D32,E32+(24-D32),E32-D32),"")))</f>
        <v/>
      </c>
      <c r="G32" s="36" t="str">
        <f t="shared" si="22"/>
        <v/>
      </c>
      <c r="H32" s="36" t="str">
        <f t="shared" si="23"/>
        <v/>
      </c>
      <c r="I32" s="36" t="str">
        <f t="shared" si="24"/>
        <v/>
      </c>
      <c r="J32" s="36" t="str">
        <f t="shared" si="25"/>
        <v/>
      </c>
      <c r="K32" s="36" t="str">
        <f t="shared" si="26"/>
        <v/>
      </c>
      <c r="L32" s="41" t="str">
        <f>IF(OR(Q32=1,Q33=1,B32="Sonntag",B33="Sonntag"),"",SUM(R32:X32))</f>
        <v/>
      </c>
      <c r="M32" s="42" t="str">
        <f>IF(B32="Sonntag","",IF(AND(Q32=1,D32&gt;E32),SUM(U32:X32),""))</f>
        <v/>
      </c>
      <c r="N32" s="42" t="str">
        <f>IF(AND(Q32=1,Q33=1),"",IF(Q33=1,SUM(R32:T32),""))</f>
        <v/>
      </c>
      <c r="O32" s="42" t="str">
        <f>IF(Q33=1,"",IF(AND(B32="Sonntag",D32&gt;E32,Q32=0),SUM(U32:X32),""))</f>
        <v/>
      </c>
      <c r="P32" s="42">
        <f>IF(OR(Q32=1,Q33=1),"",IF(B33="Sonntag",SUM(R32:T32),""))</f>
        <v>0</v>
      </c>
      <c r="Q32" s="42" t="b">
        <f>OR(Feiertage!$B$1=A32,Feiertage!$B$2=A32,Feiertage!$B$3=A32,Feiertage!$B$4=A32,Feiertage!$B$5=A32,Feiertage!$B$6=A32,Feiertage!$B$7=A32,Feiertage!$B$8=A32,Feiertage!$B$9=A32)</f>
        <v>0</v>
      </c>
      <c r="R32" s="42" t="str">
        <f>IF(AND(D32&gt;E32,D32&lt;20),4,IF(AND(D32&lt;E32,D32&lt;=6),6-D32,""))</f>
        <v/>
      </c>
      <c r="S32" s="42" t="str">
        <f t="shared" si="27"/>
        <v/>
      </c>
      <c r="T32" s="42" t="str">
        <f t="shared" si="28"/>
        <v/>
      </c>
      <c r="U32" s="42" t="str">
        <f t="shared" si="29"/>
        <v/>
      </c>
      <c r="V32" s="42" t="str">
        <f t="shared" si="30"/>
        <v/>
      </c>
      <c r="W32" s="42" t="str">
        <f t="shared" si="31"/>
        <v/>
      </c>
      <c r="X32" s="42" t="str">
        <f t="shared" si="32"/>
        <v/>
      </c>
      <c r="Y32" s="43" t="s">
        <v>49</v>
      </c>
    </row>
    <row r="33" spans="1:25" x14ac:dyDescent="0.2">
      <c r="A33" s="32">
        <v>42239</v>
      </c>
      <c r="B33" s="32" t="s">
        <v>44</v>
      </c>
      <c r="C33" s="33"/>
      <c r="D33" s="35"/>
      <c r="E33" s="34"/>
      <c r="F33" t="str">
        <f>IF(K33="X",Gesamt!$C$8,IF(J33="X",Gesamt!$C$9,IF(IF(E33&lt;D33,E33+(24-D33),E33-D33)&gt;0,IF(E33&lt;D33,E33+(24-D33),E33-D33),"")))</f>
        <v/>
      </c>
      <c r="G33" s="36" t="str">
        <f t="shared" si="22"/>
        <v/>
      </c>
      <c r="H33" s="36" t="str">
        <f t="shared" si="23"/>
        <v/>
      </c>
      <c r="I33" s="36" t="str">
        <f t="shared" si="24"/>
        <v/>
      </c>
      <c r="J33" s="36" t="str">
        <f t="shared" si="25"/>
        <v/>
      </c>
      <c r="K33" s="36" t="str">
        <f t="shared" si="26"/>
        <v/>
      </c>
      <c r="L33" s="44" t="str">
        <f>IF(OR(Q33=1,Q34=1,B33="Sonntag",B34="Sonntag"),"",SUM(R33:X33))</f>
        <v/>
      </c>
      <c r="M33" s="45" t="str">
        <f>IF(B34="Sonntag","",IF(AND(Q33=1,D33&gt;E33),SUM(U33:X33),""))</f>
        <v/>
      </c>
      <c r="N33" s="45" t="str">
        <f>IF(AND(Q33=1,Q35=1),"",IF(Q34=1,SUM(R33:T33),""))</f>
        <v/>
      </c>
      <c r="O33" s="45" t="str">
        <f>IF(Q35=1,"",IF(AND(B33="Sonntag",D33&gt;E33,Q33=0),SUM(U33:X33),""))</f>
        <v/>
      </c>
      <c r="P33" s="45" t="str">
        <f>IF(OR(Q33=1,Q35=1),"",IF(B34="Sonntag",SUM(R33:T33),""))</f>
        <v/>
      </c>
      <c r="Q33" s="45" t="b">
        <f>OR(Feiertage!$B$1=A33,Feiertage!$B$2=A33,Feiertage!$B$3=A33,Feiertage!$B$4=A33,Feiertage!$B$5=A33,Feiertage!$B$6=A33,Feiertage!$B$7=A33,Feiertage!$B$8=A33,Feiertage!$B$9=A33)</f>
        <v>0</v>
      </c>
      <c r="R33" s="45" t="str">
        <f>IF(AND(D33&gt;E33,D33&lt;20),4,"")</f>
        <v/>
      </c>
      <c r="S33" s="45" t="str">
        <f t="shared" si="27"/>
        <v/>
      </c>
      <c r="T33" s="45" t="str">
        <f t="shared" si="28"/>
        <v/>
      </c>
      <c r="U33" s="45" t="str">
        <f t="shared" si="29"/>
        <v/>
      </c>
      <c r="V33" s="45" t="str">
        <f t="shared" si="30"/>
        <v/>
      </c>
      <c r="W33" s="45" t="str">
        <f t="shared" si="31"/>
        <v/>
      </c>
      <c r="X33" s="45" t="str">
        <f>IF(AND(D33&lt;E33,E33&lt;6),E33-D33,"")</f>
        <v/>
      </c>
      <c r="Y33" s="46" t="s">
        <v>44</v>
      </c>
    </row>
    <row r="34" spans="1:25" x14ac:dyDescent="0.2">
      <c r="A34" s="32"/>
      <c r="B34" s="32"/>
      <c r="C34" s="33"/>
      <c r="D34" s="102" t="s">
        <v>50</v>
      </c>
      <c r="E34" s="102"/>
      <c r="F34" s="48">
        <f>SUM(F27:F33)</f>
        <v>0</v>
      </c>
      <c r="G34" s="48">
        <f>SUM(G27:G33)</f>
        <v>0</v>
      </c>
      <c r="H34" s="48">
        <f>SUM(H27:H33)</f>
        <v>0</v>
      </c>
      <c r="I34" s="48">
        <f>SUM(I27:I33)</f>
        <v>0</v>
      </c>
      <c r="J34" s="49">
        <f>COUNTIF(J27:J33,"X")</f>
        <v>0</v>
      </c>
      <c r="K34" s="50">
        <f>COUNTIF(K27:K33,"X")</f>
        <v>0</v>
      </c>
      <c r="L34" s="31"/>
      <c r="M34" s="31"/>
      <c r="N34" s="31"/>
      <c r="O34" s="31"/>
      <c r="P34" s="31"/>
    </row>
    <row r="35" spans="1:25" x14ac:dyDescent="0.2">
      <c r="A35" s="32">
        <v>42240</v>
      </c>
      <c r="B35" s="87" t="s">
        <v>51</v>
      </c>
      <c r="C35" s="33"/>
      <c r="D35" s="35"/>
      <c r="E35" s="34"/>
      <c r="F35" t="str">
        <f>IF(K35="X",Gesamt!$C$8,IF(J35="X",Gesamt!$C$9,IF(IF(E35&lt;D35,E35+(24-D35),E35-D35)&gt;0,IF(E35&lt;D35,E35+(24-D35),E35-D35),"")))</f>
        <v/>
      </c>
      <c r="G35" s="36" t="str">
        <f t="shared" ref="G35:G41" si="33">IF(SUM(L35:P35)=0,"",SUM(L35:P35))</f>
        <v/>
      </c>
      <c r="H35" s="36" t="str">
        <f t="shared" ref="H35:H41" si="34">IF(D35="","",IF(Q35=0,IF(B35="Sonntag",IF(D35&gt;E35,24-D35,E35-D35),IF(AND(B35="Samstag",Q36=0),IF(D35&gt;E35,E35,""),"")),IF(AND(B35="Samstag",Q36=0),IF(D35&gt;E35,E35,""),"")))</f>
        <v/>
      </c>
      <c r="I35" s="36" t="str">
        <f t="shared" ref="I35:I41" si="35">IF(D35="","",IF(AND(Q35=1,Q36=1),IF(D35&gt;E35,24-D35+E35,E35-D35),IF(Q35=1,IF(D35&gt;E35,24-D35,E35-D35),IF(AND(Q36=1,D35&gt;E35),E35,""))))</f>
        <v/>
      </c>
      <c r="J35" s="36" t="str">
        <f t="shared" ref="J35:J41" si="36">IF(C35="Urlaub","X","")</f>
        <v/>
      </c>
      <c r="K35" s="36" t="str">
        <f t="shared" ref="K35:K41" si="37">IF(C35="Krank","X","")</f>
        <v/>
      </c>
      <c r="L35" s="37">
        <f>IF(OR(Q35=1,Q36=1,B35="Sonntag",B36="Sonntag"),"",SUM(R35:W35))</f>
        <v>0</v>
      </c>
      <c r="M35" s="38" t="str">
        <f>IF(B35="Sonntag","",IF(AND(Q35=1,D35&gt;E35),SUM(U35:W35),""))</f>
        <v/>
      </c>
      <c r="N35" s="38" t="str">
        <f>IF(OR(AND(Q35=1,Q36=1),AND(Q36=1,B35="Sonntag")),"",IF(Q36=1,SUM(R35:T35),""))</f>
        <v/>
      </c>
      <c r="O35" s="38" t="str">
        <f>IF(Q36=1,"",IF(AND(B35="Sonntag",D35&gt;E35,Q35=0),SUM(U35:W35),""))</f>
        <v/>
      </c>
      <c r="P35" s="38" t="str">
        <f>IF(OR(Q35=1,Q36=1),"",IF(B36="Sonntag",SUM(R35:W35),""))</f>
        <v/>
      </c>
      <c r="Q35" s="38" t="b">
        <f>OR(Feiertage!$B$1=A35,Feiertage!$B$2=A35,Feiertage!$B$3=A35,Feiertage!$B$4=A35,Feiertage!$B$5=A35,Feiertage!$B$6=A35,Feiertage!$B$7=A35,Feiertage!$B$8=A35,Feiertage!$B$9=A35)</f>
        <v>0</v>
      </c>
      <c r="R35" s="38" t="str">
        <f>IF(AND(D35&gt;E35,D35&lt;20),4,"")</f>
        <v/>
      </c>
      <c r="S35" s="38" t="str">
        <f t="shared" ref="S35:S41" si="38">IF(AND(D35&gt;E35,D35&gt;=20),24-D35,"")</f>
        <v/>
      </c>
      <c r="T35" s="38" t="str">
        <f t="shared" ref="T35:T41" si="39">IF(AND(D35&lt;E35,E35&gt;=20),E35-20,"")</f>
        <v/>
      </c>
      <c r="U35" s="38" t="str">
        <f t="shared" ref="U35:U41" si="40">IF(AND(D35&gt;E35,E35&gt;=6),6,"")</f>
        <v/>
      </c>
      <c r="V35" s="38" t="str">
        <f t="shared" ref="V35:V41" si="41">IF(AND(D35&gt;E35,E35&lt;6),E35,"")</f>
        <v/>
      </c>
      <c r="W35" s="38" t="str">
        <f t="shared" ref="W35:W41" si="42">IF(AND(D35&lt;E35,E35&gt;=6,D35&lt;=6),6-D35,"")</f>
        <v/>
      </c>
      <c r="X35" s="38" t="str">
        <f t="shared" ref="X35:X40" si="43">IF(AND(D35&lt;E35,E35&lt;6),6-E35,"")</f>
        <v/>
      </c>
      <c r="Y35" s="39" t="s">
        <v>47</v>
      </c>
    </row>
    <row r="36" spans="1:25" x14ac:dyDescent="0.2">
      <c r="A36" s="32">
        <v>42241</v>
      </c>
      <c r="B36" s="32" t="s">
        <v>52</v>
      </c>
      <c r="C36" s="33"/>
      <c r="D36" s="35"/>
      <c r="E36" s="34"/>
      <c r="F36" t="str">
        <f>IF(K36="X",Gesamt!$C$8,IF(J36="X",Gesamt!$C$9,IF(IF(E36&lt;D36,E36+(24-D36),E36-D36)&gt;0,IF(E36&lt;D36,E36+(24-D36),E36-D36),"")))</f>
        <v/>
      </c>
      <c r="G36" s="36" t="str">
        <f t="shared" si="33"/>
        <v/>
      </c>
      <c r="H36" s="36" t="str">
        <f t="shared" si="34"/>
        <v/>
      </c>
      <c r="I36" s="36" t="str">
        <f t="shared" si="35"/>
        <v/>
      </c>
      <c r="J36" s="36" t="str">
        <f t="shared" si="36"/>
        <v/>
      </c>
      <c r="K36" s="36" t="str">
        <f t="shared" si="37"/>
        <v/>
      </c>
      <c r="L36" s="37">
        <f>IF(OR(Q36=1,Q37=1,B36="Sonntag",B37="Sonntag"),"",SUM(R36:W36))</f>
        <v>0</v>
      </c>
      <c r="M36" s="38" t="str">
        <f>IF(B36="Sonntag","",IF(AND(Q36=1,D36&gt;E36),SUM(U36:W36),""))</f>
        <v/>
      </c>
      <c r="N36" s="38" t="str">
        <f>IF(OR(AND(Q36=1,Q37=1),AND(Q37=1,B36="Sonntag")),"",IF(Q37=1,SUM(R36:T36),""))</f>
        <v/>
      </c>
      <c r="O36" s="38" t="str">
        <f>IF(Q37=1,"",IF(AND(B36="Sonntag",D36&gt;E36,Q36=0),SUM(U36:W36),""))</f>
        <v/>
      </c>
      <c r="P36" s="38" t="str">
        <f>IF(OR(Q36=1,Q37=1),"",IF(B37="Sonntag",SUM(R36:W36),""))</f>
        <v/>
      </c>
      <c r="Q36" s="38" t="b">
        <f>OR(Feiertage!$B$1=A36,Feiertage!$B$2=A36,Feiertage!$B$3=A36,Feiertage!$B$4=A36,Feiertage!$B$5=A36,Feiertage!$B$6=A36,Feiertage!$B$7=A36,Feiertage!$B$8=A36,Feiertage!$B$9=A36)</f>
        <v>0</v>
      </c>
      <c r="R36" s="38" t="str">
        <f>IF(AND(D36&gt;E36,D36&lt;20),4,"")</f>
        <v/>
      </c>
      <c r="S36" s="38" t="str">
        <f t="shared" si="38"/>
        <v/>
      </c>
      <c r="T36" s="38" t="str">
        <f t="shared" si="39"/>
        <v/>
      </c>
      <c r="U36" s="38" t="str">
        <f t="shared" si="40"/>
        <v/>
      </c>
      <c r="V36" s="38" t="str">
        <f t="shared" si="41"/>
        <v/>
      </c>
      <c r="W36" s="38" t="str">
        <f t="shared" si="42"/>
        <v/>
      </c>
      <c r="X36" s="38" t="str">
        <f t="shared" si="43"/>
        <v/>
      </c>
      <c r="Y36" s="39" t="s">
        <v>47</v>
      </c>
    </row>
    <row r="37" spans="1:25" x14ac:dyDescent="0.2">
      <c r="A37" s="32">
        <v>42242</v>
      </c>
      <c r="B37" s="32" t="s">
        <v>53</v>
      </c>
      <c r="C37" s="33"/>
      <c r="D37" s="35"/>
      <c r="E37" s="34"/>
      <c r="F37" t="str">
        <f>IF(K37="X",Gesamt!$C$8,IF(J37="X",Gesamt!$C$9,IF(IF(E37&lt;D37,E37+(24-D37),E37-D37)&gt;0,IF(E37&lt;D37,E37+(24-D37),E37-D37),"")))</f>
        <v/>
      </c>
      <c r="G37" s="36" t="str">
        <f t="shared" si="33"/>
        <v/>
      </c>
      <c r="H37" s="36" t="str">
        <f t="shared" si="34"/>
        <v/>
      </c>
      <c r="I37" s="36" t="str">
        <f t="shared" si="35"/>
        <v/>
      </c>
      <c r="J37" s="36" t="str">
        <f t="shared" si="36"/>
        <v/>
      </c>
      <c r="K37" s="36" t="str">
        <f t="shared" si="37"/>
        <v/>
      </c>
      <c r="L37" s="37">
        <f>IF(OR(Q37=1,Q38=1,B37="Sonntag",B38="Sonntag"),"",SUM(R37:W37))</f>
        <v>0</v>
      </c>
      <c r="M37" s="38" t="str">
        <f>IF(B37="Sonntag","",IF(AND(Q37=1,D37&gt;E37),SUM(U37:W37),""))</f>
        <v/>
      </c>
      <c r="N37" s="38" t="str">
        <f>IF(OR(AND(Q37=1,Q38=1),AND(Q38=1,B37="Sonntag")),"",IF(Q38=1,SUM(R37:T37),""))</f>
        <v/>
      </c>
      <c r="O37" s="38" t="str">
        <f>IF(Q38=1,"",IF(AND(B37="Sonntag",D37&gt;E37,Q37=0),SUM(U37:W37),""))</f>
        <v/>
      </c>
      <c r="P37" s="38" t="str">
        <f>IF(OR(Q37=1,Q38=1),"",IF(B38="Sonntag",SUM(R37:W37),""))</f>
        <v/>
      </c>
      <c r="Q37" s="38" t="b">
        <f>OR(Feiertage!$B$1=A37,Feiertage!$B$2=A37,Feiertage!$B$3=A37,Feiertage!$B$4=A37,Feiertage!$B$5=A37,Feiertage!$B$6=A37,Feiertage!$B$7=A37,Feiertage!$B$8=A37,Feiertage!$B$9=A37)</f>
        <v>0</v>
      </c>
      <c r="R37" s="38" t="str">
        <f>IF(AND(D37&gt;E37,D37&lt;20),4,"")</f>
        <v/>
      </c>
      <c r="S37" s="38" t="str">
        <f t="shared" si="38"/>
        <v/>
      </c>
      <c r="T37" s="38" t="str">
        <f t="shared" si="39"/>
        <v/>
      </c>
      <c r="U37" s="38" t="str">
        <f t="shared" si="40"/>
        <v/>
      </c>
      <c r="V37" s="38" t="str">
        <f t="shared" si="41"/>
        <v/>
      </c>
      <c r="W37" s="38" t="str">
        <f t="shared" si="42"/>
        <v/>
      </c>
      <c r="X37" s="38" t="str">
        <f t="shared" si="43"/>
        <v/>
      </c>
      <c r="Y37" s="39" t="s">
        <v>47</v>
      </c>
    </row>
    <row r="38" spans="1:25" x14ac:dyDescent="0.2">
      <c r="A38" s="32">
        <v>42243</v>
      </c>
      <c r="B38" s="32" t="s">
        <v>46</v>
      </c>
      <c r="C38" s="33"/>
      <c r="D38" s="35"/>
      <c r="E38" s="34"/>
      <c r="F38" t="str">
        <f>IF(K38="X",Gesamt!$C$8,IF(J38="X",Gesamt!$C$9,IF(IF(E38&lt;D38,E38+(24-D38),E38-D38)&gt;0,IF(E38&lt;D38,E38+(24-D38),E38-D38),"")))</f>
        <v/>
      </c>
      <c r="G38" s="36" t="str">
        <f t="shared" si="33"/>
        <v/>
      </c>
      <c r="H38" s="36" t="str">
        <f t="shared" si="34"/>
        <v/>
      </c>
      <c r="I38" s="36" t="str">
        <f t="shared" si="35"/>
        <v/>
      </c>
      <c r="J38" s="36" t="str">
        <f t="shared" si="36"/>
        <v/>
      </c>
      <c r="K38" s="36" t="str">
        <f t="shared" si="37"/>
        <v/>
      </c>
      <c r="L38" s="37">
        <f>IF(OR(Q38=1,Q39=1,B38="Sonntag",B39="Sonntag"),"",SUM(R38:W38))</f>
        <v>0</v>
      </c>
      <c r="M38" s="38" t="str">
        <f>IF(B38="Sonntag","",IF(AND(Q38=1,D38&gt;E38),SUM(U38:W38),""))</f>
        <v/>
      </c>
      <c r="N38" s="38" t="str">
        <f>IF(OR(AND(Q38=1,Q39=1),AND(Q39=1,B38="Sonntag")),"",IF(Q39=1,SUM(R38:T38),""))</f>
        <v/>
      </c>
      <c r="O38" s="38" t="str">
        <f>IF(Q39=1,"",IF(AND(B38="Sonntag",D38&gt;E38,Q38=0),SUM(U38:W38),""))</f>
        <v/>
      </c>
      <c r="P38" s="38" t="str">
        <f>IF(OR(Q38=1,Q39=1),"",IF(B39="Sonntag",SUM(R38:W38),""))</f>
        <v/>
      </c>
      <c r="Q38" s="38" t="b">
        <f>OR(Feiertage!$B$1=A38,Feiertage!$B$2=A38,Feiertage!$B$3=A38,Feiertage!$B$4=A38,Feiertage!$B$5=A38,Feiertage!$B$6=A38,Feiertage!$B$7=A38,Feiertage!$B$8=A38,Feiertage!$B$9=A38)</f>
        <v>0</v>
      </c>
      <c r="R38" s="38" t="str">
        <f>IF(AND(D38&gt;E38,D38&lt;20),4,"")</f>
        <v/>
      </c>
      <c r="S38" s="38" t="str">
        <f t="shared" si="38"/>
        <v/>
      </c>
      <c r="T38" s="38" t="str">
        <f t="shared" si="39"/>
        <v/>
      </c>
      <c r="U38" s="38" t="str">
        <f t="shared" si="40"/>
        <v/>
      </c>
      <c r="V38" s="38" t="str">
        <f t="shared" si="41"/>
        <v/>
      </c>
      <c r="W38" s="38" t="str">
        <f t="shared" si="42"/>
        <v/>
      </c>
      <c r="X38" s="38" t="str">
        <f t="shared" si="43"/>
        <v/>
      </c>
      <c r="Y38" s="39" t="s">
        <v>47</v>
      </c>
    </row>
    <row r="39" spans="1:25" x14ac:dyDescent="0.2">
      <c r="A39" s="32">
        <v>42244</v>
      </c>
      <c r="B39" s="32" t="s">
        <v>48</v>
      </c>
      <c r="C39" s="33"/>
      <c r="D39" s="35"/>
      <c r="E39" s="34"/>
      <c r="F39" t="str">
        <f>IF(K39="X",Gesamt!$C$8,IF(J39="X",Gesamt!$C$9,IF(IF(E39&lt;D39,E39+(24-D39),E39-D39)&gt;0,IF(E39&lt;D39,E39+(24-D39),E39-D39),"")))</f>
        <v/>
      </c>
      <c r="G39" s="36" t="str">
        <f t="shared" si="33"/>
        <v/>
      </c>
      <c r="H39" s="36" t="str">
        <f t="shared" si="34"/>
        <v/>
      </c>
      <c r="I39" s="36" t="str">
        <f t="shared" si="35"/>
        <v/>
      </c>
      <c r="J39" s="36" t="str">
        <f t="shared" si="36"/>
        <v/>
      </c>
      <c r="K39" s="36" t="str">
        <f t="shared" si="37"/>
        <v/>
      </c>
      <c r="L39" s="37">
        <f>IF(OR(Q39=1,Q40=1,B39="Sonntag",B40="Sonntag"),"",SUM(R39:W39))</f>
        <v>0</v>
      </c>
      <c r="M39" s="38" t="str">
        <f>IF(B39="Sonntag","",IF(AND(Q39=1,D39&gt;E39),SUM(U39:W39),""))</f>
        <v/>
      </c>
      <c r="N39" s="38" t="str">
        <f>IF(OR(AND(Q39=1,Q40=1),AND(Q40=1,B39="Sonntag")),"",IF(Q40=1,SUM(R39:T39),""))</f>
        <v/>
      </c>
      <c r="O39" s="38" t="str">
        <f>IF(Q40=1,"",IF(AND(B39="Sonntag",D39&gt;E39,Q39=0),SUM(U39:W39),""))</f>
        <v/>
      </c>
      <c r="P39" s="38" t="str">
        <f>IF(OR(Q39=1,Q40=1),"",IF(B40="Sonntag",SUM(R39:W39),""))</f>
        <v/>
      </c>
      <c r="Q39" s="38" t="b">
        <f>OR(Feiertage!$B$1=A39,Feiertage!$B$2=A39,Feiertage!$B$3=A39,Feiertage!$B$4=A39,Feiertage!$B$5=A39,Feiertage!$B$6=A39,Feiertage!$B$7=A39,Feiertage!$B$8=A39,Feiertage!$B$9=A39)</f>
        <v>0</v>
      </c>
      <c r="R39" s="38" t="str">
        <f>IF(AND(D39&gt;E39,D39&lt;20),4,"")</f>
        <v/>
      </c>
      <c r="S39" s="38" t="str">
        <f t="shared" si="38"/>
        <v/>
      </c>
      <c r="T39" s="38" t="str">
        <f t="shared" si="39"/>
        <v/>
      </c>
      <c r="U39" s="38" t="str">
        <f t="shared" si="40"/>
        <v/>
      </c>
      <c r="V39" s="38" t="str">
        <f t="shared" si="41"/>
        <v/>
      </c>
      <c r="W39" s="38" t="str">
        <f t="shared" si="42"/>
        <v/>
      </c>
      <c r="X39" s="38" t="str">
        <f t="shared" si="43"/>
        <v/>
      </c>
      <c r="Y39" s="39" t="s">
        <v>47</v>
      </c>
    </row>
    <row r="40" spans="1:25" x14ac:dyDescent="0.2">
      <c r="A40" s="32">
        <v>42245</v>
      </c>
      <c r="B40" s="32" t="s">
        <v>49</v>
      </c>
      <c r="C40" s="33"/>
      <c r="D40" s="35"/>
      <c r="E40" s="34"/>
      <c r="F40" t="str">
        <f>IF(K40="X",Gesamt!$C$8,IF(J40="X",Gesamt!$C$9,IF(IF(E40&lt;D40,E40+(24-D40),E40-D40)&gt;0,IF(E40&lt;D40,E40+(24-D40),E40-D40),"")))</f>
        <v/>
      </c>
      <c r="G40" s="36" t="str">
        <f t="shared" si="33"/>
        <v/>
      </c>
      <c r="H40" s="36" t="str">
        <f t="shared" si="34"/>
        <v/>
      </c>
      <c r="I40" s="36" t="str">
        <f t="shared" si="35"/>
        <v/>
      </c>
      <c r="J40" s="36" t="str">
        <f t="shared" si="36"/>
        <v/>
      </c>
      <c r="K40" s="36" t="str">
        <f t="shared" si="37"/>
        <v/>
      </c>
      <c r="L40" s="41" t="str">
        <f>IF(OR(Q40=1,Q41=1,B40="Sonntag",B41="Sonntag"),"",SUM(R40:X40))</f>
        <v/>
      </c>
      <c r="M40" s="42" t="str">
        <f>IF(B40="Sonntag","",IF(AND(Q40=1,D40&gt;E40),SUM(U40:X40),""))</f>
        <v/>
      </c>
      <c r="N40" s="42" t="str">
        <f>IF(AND(Q40=1,Q41=1),"",IF(Q41=1,SUM(R40:T40),""))</f>
        <v/>
      </c>
      <c r="O40" s="42" t="str">
        <f>IF(Q41=1,"",IF(AND(B40="Sonntag",D40&gt;E40,Q40=0),SUM(U40:X40),""))</f>
        <v/>
      </c>
      <c r="P40" s="42">
        <f>IF(OR(Q40=1,Q41=1),"",IF(B41="Sonntag",SUM(R40:T40),""))</f>
        <v>0</v>
      </c>
      <c r="Q40" s="42" t="b">
        <f>OR(Feiertage!$B$1=A40,Feiertage!$B$2=A40,Feiertage!$B$3=A40,Feiertage!$B$4=A40,Feiertage!$B$5=A40,Feiertage!$B$6=A40,Feiertage!$B$7=A40,Feiertage!$B$8=A40,Feiertage!$B$9=A40)</f>
        <v>0</v>
      </c>
      <c r="R40" s="42" t="str">
        <f>IF(AND(D40&gt;E40,D40&lt;20),4,IF(AND(D40&lt;E40,D40&lt;=6),6-D40,""))</f>
        <v/>
      </c>
      <c r="S40" s="42" t="str">
        <f t="shared" si="38"/>
        <v/>
      </c>
      <c r="T40" s="42" t="str">
        <f t="shared" si="39"/>
        <v/>
      </c>
      <c r="U40" s="42" t="str">
        <f t="shared" si="40"/>
        <v/>
      </c>
      <c r="V40" s="42" t="str">
        <f t="shared" si="41"/>
        <v/>
      </c>
      <c r="W40" s="42" t="str">
        <f t="shared" si="42"/>
        <v/>
      </c>
      <c r="X40" s="42" t="str">
        <f t="shared" si="43"/>
        <v/>
      </c>
      <c r="Y40" s="43" t="s">
        <v>49</v>
      </c>
    </row>
    <row r="41" spans="1:25" x14ac:dyDescent="0.2">
      <c r="A41" s="32">
        <v>42246</v>
      </c>
      <c r="B41" s="32" t="s">
        <v>44</v>
      </c>
      <c r="C41" s="33"/>
      <c r="D41" s="35"/>
      <c r="E41" s="34"/>
      <c r="F41" t="str">
        <f>IF(K41="X",Gesamt!$C$8,IF(J41="X",Gesamt!$C$9,IF(IF(E41&lt;D41,E41+(24-D41),E41-D41)&gt;0,IF(E41&lt;D41,E41+(24-D41),E41-D41),"")))</f>
        <v/>
      </c>
      <c r="G41" s="36" t="str">
        <f t="shared" si="33"/>
        <v/>
      </c>
      <c r="H41" s="36" t="str">
        <f t="shared" si="34"/>
        <v/>
      </c>
      <c r="I41" s="36" t="str">
        <f t="shared" si="35"/>
        <v/>
      </c>
      <c r="J41" s="36" t="str">
        <f t="shared" si="36"/>
        <v/>
      </c>
      <c r="K41" s="36" t="str">
        <f t="shared" si="37"/>
        <v/>
      </c>
      <c r="L41" s="44" t="str">
        <f>IF(OR(Q41=1,Q42=1,B41="Sonntag",B42="Sonntag"),"",SUM(R41:X41))</f>
        <v/>
      </c>
      <c r="M41" s="45" t="str">
        <f>IF(B42="Sonntag","",IF(AND(Q41=1,D41&gt;E41),SUM(U41:X41),""))</f>
        <v/>
      </c>
      <c r="N41" s="45" t="str">
        <f>IF(AND(Q41=1,Q44=1),"",IF(Q42=1,SUM(R41:T41),""))</f>
        <v/>
      </c>
      <c r="O41" s="45" t="str">
        <f>IF(Q44=1,"",IF(AND(B41="Sonntag",D41&gt;E41,Q41=0),SUM(U41:X41),""))</f>
        <v/>
      </c>
      <c r="P41" s="45">
        <f>IF(OR(Q41=1,Q44=1),"",IF(B42="Sonntag",SUM(R41:T41),""))</f>
        <v>0</v>
      </c>
      <c r="Q41" s="45" t="b">
        <f>OR(Feiertage!$B$1=A41,Feiertage!$B$2=A41,Feiertage!$B$3=A41,Feiertage!$B$4=A41,Feiertage!$B$5=A41,Feiertage!$B$6=A41,Feiertage!$B$7=A41,Feiertage!$B$8=A41,Feiertage!$B$9=A41)</f>
        <v>0</v>
      </c>
      <c r="R41" s="45" t="str">
        <f>IF(AND(D41&gt;E41,D41&lt;20),4,"")</f>
        <v/>
      </c>
      <c r="S41" s="45" t="str">
        <f t="shared" si="38"/>
        <v/>
      </c>
      <c r="T41" s="45" t="str">
        <f t="shared" si="39"/>
        <v/>
      </c>
      <c r="U41" s="45" t="str">
        <f t="shared" si="40"/>
        <v/>
      </c>
      <c r="V41" s="45" t="str">
        <f t="shared" si="41"/>
        <v/>
      </c>
      <c r="W41" s="45" t="str">
        <f t="shared" si="42"/>
        <v/>
      </c>
      <c r="X41" s="45" t="str">
        <f>IF(AND(D41&lt;E41,E41&lt;6),E41-D41,"")</f>
        <v/>
      </c>
      <c r="Y41" s="46" t="s">
        <v>44</v>
      </c>
    </row>
    <row r="42" spans="1:25" x14ac:dyDescent="0.2">
      <c r="A42" s="56"/>
      <c r="B42" s="57" t="s">
        <v>44</v>
      </c>
      <c r="C42" s="33"/>
      <c r="D42" s="102" t="s">
        <v>50</v>
      </c>
      <c r="E42" s="102"/>
      <c r="F42" s="48">
        <f>SUM(F35:F41)</f>
        <v>0</v>
      </c>
      <c r="G42" s="48">
        <f>SUM(G35:G41)</f>
        <v>0</v>
      </c>
      <c r="H42" s="48">
        <f>SUM(H35:H41)</f>
        <v>0</v>
      </c>
      <c r="I42" s="48">
        <f>SUM(I35:I41)</f>
        <v>0</v>
      </c>
      <c r="J42" s="50">
        <f>COUNTIF(J35:J41,"X")</f>
        <v>0</v>
      </c>
      <c r="K42" s="88">
        <f>COUNTIF(K35:K41,"X")</f>
        <v>0</v>
      </c>
      <c r="L42" s="31"/>
      <c r="M42" s="31"/>
      <c r="N42" s="31"/>
      <c r="O42" s="31"/>
      <c r="P42" s="31"/>
    </row>
    <row r="43" spans="1:25" x14ac:dyDescent="0.2">
      <c r="A43" s="32">
        <v>42247</v>
      </c>
      <c r="B43" s="87" t="s">
        <v>51</v>
      </c>
      <c r="C43" s="33"/>
      <c r="D43" s="35"/>
      <c r="E43" s="34"/>
      <c r="F43" t="str">
        <f>IF(K43="X",Gesamt!$C$8,IF(J43="X",Gesamt!$C$9,IF(IF(E43&lt;D43,E43+(24-D43),E43-D43)&gt;0,IF(E43&lt;D43,E43+(24-D43),E43-D43),"")))</f>
        <v/>
      </c>
      <c r="G43" s="36" t="str">
        <f>IF(SUM(L43:P43)=0,"",SUM(L43:P43))</f>
        <v/>
      </c>
      <c r="H43" s="36" t="str">
        <f>IF(D43="","",IF(Q43=0,IF(B43="Sonntag",IF(D43&gt;E43,24-D43,E43-D43),IF(AND(B43="Samstag",Q44=0),IF(D43&gt;E43,E43,""),"")),IF(AND(B43="Samstag",Q44=0),IF(D43&gt;E43,E43,""),"")))</f>
        <v/>
      </c>
      <c r="I43" s="36" t="str">
        <f>IF(D43="","",IF(AND(Q43=1,Q44=1),IF(D43&gt;E43,24-D43+E43,E43-D43),IF(Q43=1,IF(D43&gt;E43,24-D43,E43-D43),IF(AND(Q44=1,D43&gt;E43),E43,""))))</f>
        <v/>
      </c>
      <c r="J43" s="36" t="str">
        <f>IF(C43="Urlaub","X","")</f>
        <v/>
      </c>
      <c r="K43" s="36" t="str">
        <f>IF(C43="Krank","X","")</f>
        <v/>
      </c>
      <c r="L43" s="37">
        <f>IF(OR(Q43=1,Q44=1,B43="Sonntag",B44="Sonntag"),"",SUM(R43:W43))</f>
        <v>0</v>
      </c>
      <c r="M43" s="38" t="str">
        <f>IF(B43="Sonntag","",IF(AND(Q43=1,D43&gt;E43),SUM(U43:W43),""))</f>
        <v/>
      </c>
      <c r="N43" s="38" t="str">
        <f>IF(OR(AND(Q43=1,Q44=1),AND(Q44=1,B43="Sonntag")),"",IF(Q44=1,SUM(R43:T43),""))</f>
        <v/>
      </c>
      <c r="O43" s="38" t="str">
        <f>IF(Q44=1,"",IF(AND(B43="Sonntag",D43&gt;E43,Q43=0),SUM(U43:W43),""))</f>
        <v/>
      </c>
      <c r="P43" s="38" t="str">
        <f>IF(OR(Q43=1,Q44=1),"",IF(B44="Sonntag",SUM(R43:W43),""))</f>
        <v/>
      </c>
      <c r="Q43" s="38" t="b">
        <f>OR(Feiertage!$B$1=A43,Feiertage!$B$2=A43,Feiertage!$B$3=A43,Feiertage!$B$4=A43,Feiertage!$B$5=A43,Feiertage!$B$6=A43,Feiertage!$B$7=A43,Feiertage!$B$8=A43,Feiertage!$B$9=A43)</f>
        <v>0</v>
      </c>
      <c r="R43" s="38" t="str">
        <f>IF(AND(D43&gt;E43,D43&lt;20),4,"")</f>
        <v/>
      </c>
      <c r="S43" s="38" t="str">
        <f>IF(AND(D43&gt;E43,D43&gt;=20),24-D43,"")</f>
        <v/>
      </c>
      <c r="T43" s="38" t="str">
        <f>IF(AND(D43&lt;E43,E43&gt;=20),E43-20,"")</f>
        <v/>
      </c>
      <c r="U43" s="38" t="str">
        <f>IF(AND(D43&gt;E43,E43&gt;=6),6,"")</f>
        <v/>
      </c>
      <c r="V43" s="38" t="str">
        <f>IF(AND(D43&gt;E43,E43&lt;6),E43,"")</f>
        <v/>
      </c>
      <c r="W43" s="38" t="str">
        <f>IF(AND(D43&lt;E43,E43&gt;=6,D43&lt;=6),6-D43,"")</f>
        <v/>
      </c>
      <c r="X43" s="38" t="str">
        <f>IF(AND(D43&lt;E43,E43&lt;6),6-E43,"")</f>
        <v/>
      </c>
      <c r="Y43" s="39" t="s">
        <v>47</v>
      </c>
    </row>
    <row r="44" spans="1:25" s="54" customFormat="1" hidden="1" x14ac:dyDescent="0.2">
      <c r="A44" s="32">
        <v>42248</v>
      </c>
      <c r="B44" s="32" t="s">
        <v>52</v>
      </c>
      <c r="C44" s="33"/>
      <c r="D44" s="35"/>
      <c r="E44" s="34"/>
      <c r="F44" t="str">
        <f>IF(K44="X",Gesamt!$C$8,IF(J44="X",Gesamt!$C$9,IF(IF(E44&lt;D44,E44+(24-D44),E44-D44)&gt;0,IF(E44&lt;D44,E44+(24-D44),E44-D44),"")))</f>
        <v/>
      </c>
      <c r="G44" s="36" t="str">
        <f>IF(SUM(L44:P44)=0,"",SUM(L44:P44))</f>
        <v/>
      </c>
      <c r="H44" s="36" t="str">
        <f>IF(D44="","",IF(Q44=0,IF(B44="Sonntag",IF(D44&gt;E44,24-D44,E44-D44),IF(AND(B44="Samstag",Q45=0),IF(D44&gt;E44,E44,""),"")),IF(AND(B44="Samstag",Q45=0),IF(D44&gt;E44,E44,""),"")))</f>
        <v/>
      </c>
      <c r="I44" s="36" t="str">
        <f>IF(D44="","",IF(AND(Q44=1,Q45=1),IF(D44&gt;E44,24-D44+E44,E44-D44),IF(Q44=1,IF(D44&gt;E44,24-D44,E44-D44),IF(AND(Q45=1,D44&gt;E44),E44,""))))</f>
        <v/>
      </c>
      <c r="J44" s="36" t="str">
        <f>IF(C44="Urlaub","X","")</f>
        <v/>
      </c>
      <c r="K44" s="36" t="str">
        <f>IF(C44="Krank","X","")</f>
        <v/>
      </c>
      <c r="L44" s="37">
        <f>IF(OR(Q44=1,Q45=1,B44="Sonntag",B45="Sonntag"),"",SUM(R44:W44))</f>
        <v>0</v>
      </c>
      <c r="M44" s="38" t="str">
        <f>IF(B44="Sonntag","",IF(AND(Q44=1,D44&gt;E44),SUM(U44:W44),""))</f>
        <v/>
      </c>
      <c r="N44" s="38" t="str">
        <f>IF(OR(AND(Q44=1,Q45=1),AND(Q45=1,B44="Sonntag")),"",IF(Q45=1,SUM(R44:T44),""))</f>
        <v/>
      </c>
      <c r="O44" s="38" t="str">
        <f>IF(Q45=1,"",IF(AND(B44="Sonntag",D44&gt;E44,Q44=0),SUM(U44:W44),""))</f>
        <v/>
      </c>
      <c r="P44" s="38" t="str">
        <f>IF(OR(Q44=1,Q45=1),"",IF(B45="Sonntag",SUM(R44:W44),""))</f>
        <v/>
      </c>
      <c r="Q44" s="38" t="b">
        <f>OR(Feiertage!$B$1=A44,Feiertage!$B$2=A44,Feiertage!$B$3=A44,Feiertage!$B$4=A44,Feiertage!$B$5=A44,Feiertage!$B$6=A44,Feiertage!$B$7=A44,Feiertage!$B$8=A44,Feiertage!$B$9=A44)</f>
        <v>0</v>
      </c>
      <c r="R44" s="38" t="str">
        <f>IF(AND(D44&gt;E44,D44&lt;20),4,"")</f>
        <v/>
      </c>
      <c r="S44" s="38" t="str">
        <f>IF(AND(D44&gt;E44,D44&gt;=20),24-D44,"")</f>
        <v/>
      </c>
      <c r="T44" s="38" t="str">
        <f>IF(AND(D44&lt;E44,E44&gt;=20),E44-20,"")</f>
        <v/>
      </c>
      <c r="U44" s="38" t="str">
        <f>IF(AND(D44&gt;E44,E44&gt;=6),6,"")</f>
        <v/>
      </c>
      <c r="V44" s="38" t="str">
        <f>IF(AND(D44&gt;E44,E44&lt;6),E44,"")</f>
        <v/>
      </c>
      <c r="W44" s="38" t="str">
        <f>IF(AND(D44&lt;E44,E44&gt;=6,D44&lt;=6),6-D44,"")</f>
        <v/>
      </c>
      <c r="X44" s="38" t="str">
        <f>IF(AND(D44&lt;E44,E44&lt;6),6-E44,"")</f>
        <v/>
      </c>
      <c r="Y44" s="39" t="s">
        <v>47</v>
      </c>
    </row>
    <row r="45" spans="1:25" x14ac:dyDescent="0.2">
      <c r="A45" s="76"/>
      <c r="B45" s="29"/>
      <c r="C45" s="33"/>
      <c r="D45" s="102" t="s">
        <v>50</v>
      </c>
      <c r="E45" s="102"/>
      <c r="F45" s="48">
        <f>SUM(F43:F43)</f>
        <v>0</v>
      </c>
      <c r="G45" s="48">
        <f>SUM(G43:G43)</f>
        <v>0</v>
      </c>
      <c r="H45" s="48">
        <f>SUM(H43:H43)</f>
        <v>0</v>
      </c>
      <c r="I45" s="48">
        <f>SUM(I43:I43)</f>
        <v>0</v>
      </c>
      <c r="J45" s="49">
        <f>COUNTIF(J43:J43,"X")</f>
        <v>0</v>
      </c>
      <c r="K45" s="50">
        <f>COUNTIF(K43:K43,"X")</f>
        <v>0</v>
      </c>
      <c r="L45" s="31"/>
      <c r="M45" s="31"/>
      <c r="N45" s="31"/>
      <c r="O45" s="31"/>
      <c r="P45" s="31"/>
    </row>
    <row r="46" spans="1:25" x14ac:dyDescent="0.2">
      <c r="A46" s="77"/>
      <c r="B46" s="78"/>
      <c r="C46" s="78"/>
      <c r="D46" s="103" t="s">
        <v>50</v>
      </c>
      <c r="E46" s="103"/>
      <c r="F46" s="61">
        <f t="shared" ref="F46:K46" si="44">F10+F18+F26+F34+F42+F45</f>
        <v>0</v>
      </c>
      <c r="G46" s="61">
        <f t="shared" si="44"/>
        <v>0</v>
      </c>
      <c r="H46" s="61">
        <f t="shared" si="44"/>
        <v>0</v>
      </c>
      <c r="I46" s="61">
        <f t="shared" si="44"/>
        <v>0</v>
      </c>
      <c r="J46" s="61">
        <f t="shared" si="44"/>
        <v>0</v>
      </c>
      <c r="K46" s="89">
        <f t="shared" si="44"/>
        <v>0</v>
      </c>
      <c r="L46" s="64"/>
      <c r="M46" s="64"/>
      <c r="N46" s="31"/>
      <c r="O46" s="64"/>
      <c r="P46" s="64"/>
      <c r="Q46" s="54"/>
      <c r="R46" s="54"/>
      <c r="S46" s="54"/>
      <c r="T46" s="54"/>
      <c r="U46" s="54"/>
      <c r="V46" s="54"/>
      <c r="W46" s="54"/>
      <c r="X46" s="54"/>
      <c r="Y46" s="54"/>
    </row>
  </sheetData>
  <mergeCells count="11">
    <mergeCell ref="D18:E18"/>
    <mergeCell ref="A1:K1"/>
    <mergeCell ref="B3:D3"/>
    <mergeCell ref="G3:J3"/>
    <mergeCell ref="B5:D5"/>
    <mergeCell ref="D10:E10"/>
    <mergeCell ref="D26:E26"/>
    <mergeCell ref="D34:E34"/>
    <mergeCell ref="D42:E42"/>
    <mergeCell ref="D45:E45"/>
    <mergeCell ref="D46:E46"/>
  </mergeCells>
  <conditionalFormatting sqref="B43:B44">
    <cfRule type="expression" priority="33" stopIfTrue="1">
      <formula>Q43=1</formula>
    </cfRule>
  </conditionalFormatting>
  <conditionalFormatting sqref="B8:B41">
    <cfRule type="expression" priority="32" stopIfTrue="1">
      <formula>Q8=1</formula>
    </cfRule>
  </conditionalFormatting>
  <conditionalFormatting sqref="A43">
    <cfRule type="expression" priority="30" stopIfTrue="1">
      <formula>Q43=1</formula>
    </cfRule>
  </conditionalFormatting>
  <conditionalFormatting sqref="A44">
    <cfRule type="expression" priority="31" stopIfTrue="1">
      <formula>Q44=1</formula>
    </cfRule>
  </conditionalFormatting>
  <conditionalFormatting sqref="A35">
    <cfRule type="expression" priority="29" stopIfTrue="1">
      <formula>Q35=1</formula>
    </cfRule>
  </conditionalFormatting>
  <conditionalFormatting sqref="A35">
    <cfRule type="expression" priority="28" stopIfTrue="1">
      <formula>Q35=1</formula>
    </cfRule>
  </conditionalFormatting>
  <conditionalFormatting sqref="A35">
    <cfRule type="expression" priority="27" stopIfTrue="1">
      <formula>Q35=1</formula>
    </cfRule>
  </conditionalFormatting>
  <conditionalFormatting sqref="A35">
    <cfRule type="expression" priority="26" stopIfTrue="1">
      <formula>Q35=1</formula>
    </cfRule>
  </conditionalFormatting>
  <conditionalFormatting sqref="A35">
    <cfRule type="expression" priority="25" stopIfTrue="1">
      <formula>Q35=1</formula>
    </cfRule>
  </conditionalFormatting>
  <conditionalFormatting sqref="A35">
    <cfRule type="expression" priority="24" stopIfTrue="1">
      <formula>Q35=1</formula>
    </cfRule>
  </conditionalFormatting>
  <conditionalFormatting sqref="A35">
    <cfRule type="expression" priority="23" stopIfTrue="1">
      <formula>Q35=1</formula>
    </cfRule>
  </conditionalFormatting>
  <conditionalFormatting sqref="A35">
    <cfRule type="expression" priority="22" stopIfTrue="1">
      <formula>Q35=1</formula>
    </cfRule>
  </conditionalFormatting>
  <conditionalFormatting sqref="A35">
    <cfRule type="expression" priority="21" stopIfTrue="1">
      <formula>Q35=1</formula>
    </cfRule>
  </conditionalFormatting>
  <conditionalFormatting sqref="A35">
    <cfRule type="expression" priority="20" stopIfTrue="1">
      <formula>Q35=1</formula>
    </cfRule>
  </conditionalFormatting>
  <conditionalFormatting sqref="A8:A41">
    <cfRule type="expression" priority="19" stopIfTrue="1">
      <formula>Q8=1</formula>
    </cfRule>
  </conditionalFormatting>
  <pageMargins left="0.70826771653543308" right="0.11811023622047245" top="1.1811023622047245" bottom="1.1811023622047245" header="0.78740157480314954" footer="0.78740157480314954"/>
  <pageSetup paperSize="0" scale="85" fitToWidth="0" fitToHeight="0" orientation="portrait" horizontalDpi="0" verticalDpi="0" copies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6"/>
  <sheetViews>
    <sheetView workbookViewId="0">
      <selection sqref="A1:K1"/>
    </sheetView>
  </sheetViews>
  <sheetFormatPr baseColWidth="10" defaultColWidth="8.83203125" defaultRowHeight="15" x14ac:dyDescent="0.2"/>
  <cols>
    <col min="1" max="1" width="10.1640625" style="1" customWidth="1"/>
    <col min="2" max="2" width="12.5" style="1" customWidth="1"/>
    <col min="3" max="3" width="9.6640625" style="1" customWidth="1"/>
    <col min="4" max="5" width="6.6640625" style="1" customWidth="1"/>
    <col min="6" max="6" width="9" style="1" customWidth="1"/>
    <col min="7" max="9" width="8" style="1" customWidth="1"/>
    <col min="10" max="10" width="6.6640625" style="1" customWidth="1"/>
    <col min="11" max="11" width="5.6640625" style="1" customWidth="1"/>
    <col min="12" max="25" width="10.6640625" style="1" hidden="1" customWidth="1"/>
    <col min="26" max="1024" width="10.6640625" style="1" customWidth="1"/>
  </cols>
  <sheetData>
    <row r="1" spans="1:25" ht="31.25" customHeight="1" x14ac:dyDescent="0.3">
      <c r="A1" s="104">
        <f>A8</f>
        <v>42248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25" ht="6.5" customHeigh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25" x14ac:dyDescent="0.2">
      <c r="A3" s="1" t="s">
        <v>2</v>
      </c>
      <c r="B3" s="105">
        <f>Gesamt!$B$5</f>
        <v>0</v>
      </c>
      <c r="C3" s="105"/>
      <c r="D3" s="105"/>
      <c r="F3" s="1" t="s">
        <v>3</v>
      </c>
      <c r="G3" s="105">
        <f>Gesamt!$G$5</f>
        <v>0</v>
      </c>
      <c r="H3" s="105"/>
      <c r="I3" s="105"/>
      <c r="J3" s="105"/>
    </row>
    <row r="4" spans="1:25" x14ac:dyDescent="0.2">
      <c r="B4" s="27"/>
      <c r="C4" s="27"/>
      <c r="D4" s="27"/>
    </row>
    <row r="5" spans="1:25" x14ac:dyDescent="0.2">
      <c r="A5" s="1" t="s">
        <v>1</v>
      </c>
      <c r="B5" s="105">
        <f>Gesamt!$B$3</f>
        <v>0</v>
      </c>
      <c r="C5" s="105"/>
      <c r="D5" s="105"/>
    </row>
    <row r="6" spans="1:25" x14ac:dyDescent="0.2">
      <c r="D6" s="28"/>
    </row>
    <row r="7" spans="1:25" ht="17" x14ac:dyDescent="0.2">
      <c r="A7" s="29" t="s">
        <v>37</v>
      </c>
      <c r="B7" s="29" t="s">
        <v>38</v>
      </c>
      <c r="C7" s="29" t="s">
        <v>39</v>
      </c>
      <c r="D7" s="30" t="s">
        <v>40</v>
      </c>
      <c r="E7" s="30" t="s">
        <v>41</v>
      </c>
      <c r="F7" s="30" t="s">
        <v>42</v>
      </c>
      <c r="G7" s="30" t="s">
        <v>54</v>
      </c>
      <c r="H7" s="30" t="s">
        <v>44</v>
      </c>
      <c r="I7" s="30" t="s">
        <v>45</v>
      </c>
      <c r="J7" s="30" t="s">
        <v>10</v>
      </c>
      <c r="K7" s="30" t="s">
        <v>11</v>
      </c>
      <c r="L7" s="31"/>
      <c r="M7" s="31"/>
      <c r="N7" s="31"/>
      <c r="O7" s="31"/>
      <c r="P7" s="31"/>
    </row>
    <row r="8" spans="1:25" x14ac:dyDescent="0.2">
      <c r="A8" s="32">
        <v>42248</v>
      </c>
      <c r="B8" s="32" t="s">
        <v>52</v>
      </c>
      <c r="C8" s="33"/>
      <c r="D8" s="35"/>
      <c r="E8" s="35"/>
      <c r="F8" t="str">
        <f>IF(K8="X",Gesamt!$C$8,IF(J8="X",Gesamt!$C$9,IF(IF(E8&lt;D8,E8+(24-D8),E8-D8)&gt;0,IF(E8&lt;D8,E8+(24-D8),E8-D8),"")))</f>
        <v/>
      </c>
      <c r="G8" s="36" t="str">
        <f t="shared" ref="G8:G13" si="0">IF(SUM(L8:P8)=0,"",SUM(L8:P8))</f>
        <v/>
      </c>
      <c r="H8" s="36" t="str">
        <f t="shared" ref="H8:H13" si="1">IF(D8="","",IF(Q8=0,IF(B8="Sonntag",IF(D8&gt;E8,24-D8,E8-D8),IF(AND(B8="Samstag",Q9=0),IF(D8&gt;E8,E8,""),"")),IF(AND(B8="Samstag",Q9=0),IF(D8&gt;E8,E8,""),"")))</f>
        <v/>
      </c>
      <c r="I8" s="36" t="str">
        <f t="shared" ref="I8:I13" si="2">IF(D8="","",IF(AND(Q8=1,Q9=1),IF(D8&gt;E8,24-D8+E8,E8-D8),IF(Q8=1,IF(D8&gt;E8,24-D8,E8-D8),IF(AND(Q9=1,D8&gt;E8),E8,""))))</f>
        <v/>
      </c>
      <c r="J8" s="36" t="str">
        <f t="shared" ref="J8:J13" si="3">IF(C8="Urlaub","X","")</f>
        <v/>
      </c>
      <c r="K8" s="36" t="str">
        <f t="shared" ref="K8:K13" si="4">IF(C8="Krank","X","")</f>
        <v/>
      </c>
      <c r="L8" s="37">
        <f>IF(OR(Q8=1,Q9=1,B8="Sonntag",B9="Sonntag"),"",SUM(R8:W8))</f>
        <v>0</v>
      </c>
      <c r="M8" s="38" t="str">
        <f>IF(B8="Sonntag","",IF(AND(Q8=1,D8&gt;E8),SUM(U8:W8),""))</f>
        <v/>
      </c>
      <c r="N8" s="38" t="str">
        <f>IF(OR(AND(Q8=1,Q9=1),AND(Q9=1,B8="Sonntag")),"",IF(Q9=1,SUM(R8:T8),""))</f>
        <v/>
      </c>
      <c r="O8" s="38" t="str">
        <f>IF(Q9=1,"",IF(AND(B8="Sonntag",D8&gt;E8,Q8=0),SUM(U8:W8),""))</f>
        <v/>
      </c>
      <c r="P8" s="38" t="str">
        <f>IF(OR(Q8=1,Q9=1),"",IF(B9="Sonntag",SUM(R8:W8),""))</f>
        <v/>
      </c>
      <c r="Q8" s="38" t="b">
        <f>OR(Feiertage!$B$1=A8,Feiertage!$B$2=A8,Feiertage!$B$3=A8,Feiertage!$B$4=A8,Feiertage!$B$5=A8,Feiertage!$B$6=A8,Feiertage!$B$7=A8,Feiertage!$B$8=A8,Feiertage!$B$9=A8)</f>
        <v>0</v>
      </c>
      <c r="R8" s="38" t="str">
        <f>IF(AND(D8&gt;E8,D8&lt;20),4,"")</f>
        <v/>
      </c>
      <c r="S8" s="38" t="str">
        <f t="shared" ref="S8:S13" si="5">IF(AND(D8&gt;E8,D8&gt;=20),24-D8,"")</f>
        <v/>
      </c>
      <c r="T8" s="38" t="str">
        <f t="shared" ref="T8:T13" si="6">IF(AND(D8&lt;E8,E8&gt;=20),E8-20,"")</f>
        <v/>
      </c>
      <c r="U8" s="38" t="str">
        <f t="shared" ref="U8:U13" si="7">IF(AND(D8&gt;E8,E8&gt;=6),6,"")</f>
        <v/>
      </c>
      <c r="V8" s="38" t="str">
        <f t="shared" ref="V8:V13" si="8">IF(AND(D8&gt;E8,E8&lt;6),E8,"")</f>
        <v/>
      </c>
      <c r="W8" s="38" t="str">
        <f t="shared" ref="W8:W13" si="9">IF(AND(D8&lt;E8,E8&gt;=6,D8&lt;=6),6-D8,"")</f>
        <v/>
      </c>
      <c r="X8" s="38" t="str">
        <f>IF(AND(D8&lt;E8,E8&lt;6),6-E8,"")</f>
        <v/>
      </c>
      <c r="Y8" s="39" t="s">
        <v>47</v>
      </c>
    </row>
    <row r="9" spans="1:25" x14ac:dyDescent="0.2">
      <c r="A9" s="32">
        <v>42249</v>
      </c>
      <c r="B9" s="32" t="s">
        <v>53</v>
      </c>
      <c r="C9" s="33"/>
      <c r="D9" s="35"/>
      <c r="E9" s="35"/>
      <c r="F9" t="str">
        <f>IF(K9="X",Gesamt!$C$8,IF(J9="X",Gesamt!$C$9,IF(IF(E9&lt;D9,E9+(24-D9),E9-D9)&gt;0,IF(E9&lt;D9,E9+(24-D9),E9-D9),"")))</f>
        <v/>
      </c>
      <c r="G9" s="36" t="str">
        <f t="shared" si="0"/>
        <v/>
      </c>
      <c r="H9" s="36" t="str">
        <f t="shared" si="1"/>
        <v/>
      </c>
      <c r="I9" s="36" t="str">
        <f t="shared" si="2"/>
        <v/>
      </c>
      <c r="J9" s="36" t="str">
        <f t="shared" si="3"/>
        <v/>
      </c>
      <c r="K9" s="36" t="str">
        <f t="shared" si="4"/>
        <v/>
      </c>
      <c r="L9" s="37">
        <f>IF(OR(Q9=1,Q10=1,B9="Sonntag",B10="Sonntag"),"",SUM(R9:W9))</f>
        <v>0</v>
      </c>
      <c r="M9" s="38" t="str">
        <f>IF(B9="Sonntag","",IF(AND(Q9=1,D9&gt;E9),SUM(U9:W9),""))</f>
        <v/>
      </c>
      <c r="N9" s="38" t="str">
        <f>IF(OR(AND(Q9=1,Q10=1),AND(Q10=1,B9="Sonntag")),"",IF(Q10=1,SUM(R9:T9),""))</f>
        <v/>
      </c>
      <c r="O9" s="38" t="str">
        <f>IF(Q10=1,"",IF(AND(B9="Sonntag",D9&gt;E9,Q9=0),SUM(U9:W9),""))</f>
        <v/>
      </c>
      <c r="P9" s="38" t="str">
        <f>IF(OR(Q9=1,Q10=1),"",IF(B10="Sonntag",SUM(R9:W9),""))</f>
        <v/>
      </c>
      <c r="Q9" s="38" t="b">
        <f>OR(Feiertage!$B$1=A9,Feiertage!$B$2=A9,Feiertage!$B$3=A9,Feiertage!$B$4=A9,Feiertage!$B$5=A9,Feiertage!$B$6=A9,Feiertage!$B$7=A9,Feiertage!$B$8=A9,Feiertage!$B$9=A9)</f>
        <v>0</v>
      </c>
      <c r="R9" s="38" t="str">
        <f>IF(AND(D9&gt;E9,D9&lt;20),4,"")</f>
        <v/>
      </c>
      <c r="S9" s="38" t="str">
        <f t="shared" si="5"/>
        <v/>
      </c>
      <c r="T9" s="38" t="str">
        <f t="shared" si="6"/>
        <v/>
      </c>
      <c r="U9" s="38" t="str">
        <f t="shared" si="7"/>
        <v/>
      </c>
      <c r="V9" s="38" t="str">
        <f t="shared" si="8"/>
        <v/>
      </c>
      <c r="W9" s="38" t="str">
        <f t="shared" si="9"/>
        <v/>
      </c>
      <c r="X9" s="38" t="str">
        <f>IF(AND(D9&lt;E9,E9&lt;6),6-E9,"")</f>
        <v/>
      </c>
      <c r="Y9" s="39" t="s">
        <v>47</v>
      </c>
    </row>
    <row r="10" spans="1:25" x14ac:dyDescent="0.2">
      <c r="A10" s="32">
        <v>42250</v>
      </c>
      <c r="B10" s="32" t="s">
        <v>46</v>
      </c>
      <c r="C10" s="33"/>
      <c r="D10" s="35"/>
      <c r="E10" s="35"/>
      <c r="F10" t="str">
        <f>IF(K10="X",Gesamt!$C$8,IF(J10="X",Gesamt!$C$9,IF(IF(E10&lt;D10,E10+(24-D10),E10-D10)&gt;0,IF(E10&lt;D10,E10+(24-D10),E10-D10),"")))</f>
        <v/>
      </c>
      <c r="G10" s="36" t="str">
        <f t="shared" si="0"/>
        <v/>
      </c>
      <c r="H10" s="36" t="str">
        <f t="shared" si="1"/>
        <v/>
      </c>
      <c r="I10" s="36" t="str">
        <f t="shared" si="2"/>
        <v/>
      </c>
      <c r="J10" s="36" t="str">
        <f t="shared" si="3"/>
        <v/>
      </c>
      <c r="K10" s="36" t="str">
        <f t="shared" si="4"/>
        <v/>
      </c>
      <c r="L10" s="37">
        <f>IF(OR(Q10=1,Q11=1,B10="Sonntag",B11="Sonntag"),"",SUM(R10:W10))</f>
        <v>0</v>
      </c>
      <c r="M10" s="38" t="str">
        <f>IF(B10="Sonntag","",IF(AND(Q10=1,D10&gt;E10),SUM(U10:W10),""))</f>
        <v/>
      </c>
      <c r="N10" s="38" t="str">
        <f>IF(OR(AND(Q10=1,Q11=1),AND(Q11=1,B10="Sonntag")),"",IF(Q11=1,SUM(R10:T10),""))</f>
        <v/>
      </c>
      <c r="O10" s="38" t="str">
        <f>IF(Q11=1,"",IF(AND(B10="Sonntag",D10&gt;E10,Q10=0),SUM(U10:W10),""))</f>
        <v/>
      </c>
      <c r="P10" s="38" t="str">
        <f>IF(OR(Q10=1,Q11=1),"",IF(B11="Sonntag",SUM(R10:W10),""))</f>
        <v/>
      </c>
      <c r="Q10" s="38" t="b">
        <f>OR(Feiertage!$B$1=A10,Feiertage!$B$2=A10,Feiertage!$B$3=A10,Feiertage!$B$4=A10,Feiertage!$B$5=A10,Feiertage!$B$6=A10,Feiertage!$B$7=A10,Feiertage!$B$8=A10,Feiertage!$B$9=A10)</f>
        <v>0</v>
      </c>
      <c r="R10" s="38" t="str">
        <f>IF(AND(D10&gt;E10,D10&lt;20),4,"")</f>
        <v/>
      </c>
      <c r="S10" s="38" t="str">
        <f t="shared" si="5"/>
        <v/>
      </c>
      <c r="T10" s="38" t="str">
        <f t="shared" si="6"/>
        <v/>
      </c>
      <c r="U10" s="38" t="str">
        <f t="shared" si="7"/>
        <v/>
      </c>
      <c r="V10" s="38" t="str">
        <f t="shared" si="8"/>
        <v/>
      </c>
      <c r="W10" s="38" t="str">
        <f t="shared" si="9"/>
        <v/>
      </c>
      <c r="X10" s="38" t="str">
        <f>IF(AND(D10&lt;E10,E10&lt;6),6-E10,"")</f>
        <v/>
      </c>
      <c r="Y10" s="39" t="s">
        <v>47</v>
      </c>
    </row>
    <row r="11" spans="1:25" x14ac:dyDescent="0.2">
      <c r="A11" s="32">
        <v>42251</v>
      </c>
      <c r="B11" s="32" t="s">
        <v>48</v>
      </c>
      <c r="C11" s="33"/>
      <c r="D11" s="35"/>
      <c r="E11" s="35"/>
      <c r="F11" t="str">
        <f>IF(K11="X",Gesamt!$C$8,IF(J11="X",Gesamt!$C$9,IF(IF(E11&lt;D11,E11+(24-D11),E11-D11)&gt;0,IF(E11&lt;D11,E11+(24-D11),E11-D11),"")))</f>
        <v/>
      </c>
      <c r="G11" s="36" t="str">
        <f t="shared" si="0"/>
        <v/>
      </c>
      <c r="H11" s="36" t="str">
        <f t="shared" si="1"/>
        <v/>
      </c>
      <c r="I11" s="36" t="str">
        <f t="shared" si="2"/>
        <v/>
      </c>
      <c r="J11" s="36" t="str">
        <f t="shared" si="3"/>
        <v/>
      </c>
      <c r="K11" s="36" t="str">
        <f t="shared" si="4"/>
        <v/>
      </c>
      <c r="L11" s="37">
        <f>IF(OR(Q11=1,Q12=1,B11="Sonntag",B12="Sonntag"),"",SUM(R11:W11))</f>
        <v>0</v>
      </c>
      <c r="M11" s="38" t="str">
        <f>IF(B11="Sonntag","",IF(AND(Q11=1,D11&gt;E11),SUM(U11:W11),""))</f>
        <v/>
      </c>
      <c r="N11" s="38" t="str">
        <f>IF(OR(AND(Q11=1,Q12=1),AND(Q12=1,B11="Sonntag")),"",IF(Q12=1,SUM(R11:T11),""))</f>
        <v/>
      </c>
      <c r="O11" s="38" t="str">
        <f>IF(Q12=1,"",IF(AND(B11="Sonntag",D11&gt;E11,Q11=0),SUM(U11:W11),""))</f>
        <v/>
      </c>
      <c r="P11" s="38" t="str">
        <f>IF(OR(Q11=1,Q12=1),"",IF(B12="Sonntag",SUM(R11:W11),""))</f>
        <v/>
      </c>
      <c r="Q11" s="38" t="b">
        <f>OR(Feiertage!$B$1=A11,Feiertage!$B$2=A11,Feiertage!$B$3=A11,Feiertage!$B$4=A11,Feiertage!$B$5=A11,Feiertage!$B$6=A11,Feiertage!$B$7=A11,Feiertage!$B$8=A11,Feiertage!$B$9=A11)</f>
        <v>0</v>
      </c>
      <c r="R11" s="38" t="str">
        <f>IF(AND(D11&gt;E11,D11&lt;20),4,"")</f>
        <v/>
      </c>
      <c r="S11" s="38" t="str">
        <f t="shared" si="5"/>
        <v/>
      </c>
      <c r="T11" s="38" t="str">
        <f t="shared" si="6"/>
        <v/>
      </c>
      <c r="U11" s="38" t="str">
        <f t="shared" si="7"/>
        <v/>
      </c>
      <c r="V11" s="38" t="str">
        <f t="shared" si="8"/>
        <v/>
      </c>
      <c r="W11" s="38" t="str">
        <f t="shared" si="9"/>
        <v/>
      </c>
      <c r="X11" s="38" t="str">
        <f>IF(AND(D11&lt;E11,E11&lt;6),6-E11,"")</f>
        <v/>
      </c>
      <c r="Y11" s="39" t="s">
        <v>47</v>
      </c>
    </row>
    <row r="12" spans="1:25" x14ac:dyDescent="0.2">
      <c r="A12" s="32">
        <v>42252</v>
      </c>
      <c r="B12" s="32" t="s">
        <v>49</v>
      </c>
      <c r="C12" s="33"/>
      <c r="D12" s="35"/>
      <c r="E12" s="35"/>
      <c r="F12" t="str">
        <f>IF(K12="X",Gesamt!$C$8,IF(J12="X",Gesamt!$C$9,IF(IF(E12&lt;D12,E12+(24-D12),E12-D12)&gt;0,IF(E12&lt;D12,E12+(24-D12),E12-D12),"")))</f>
        <v/>
      </c>
      <c r="G12" s="36" t="str">
        <f t="shared" si="0"/>
        <v/>
      </c>
      <c r="H12" s="36" t="str">
        <f t="shared" si="1"/>
        <v/>
      </c>
      <c r="I12" s="36" t="str">
        <f t="shared" si="2"/>
        <v/>
      </c>
      <c r="J12" s="36" t="str">
        <f t="shared" si="3"/>
        <v/>
      </c>
      <c r="K12" s="36" t="str">
        <f t="shared" si="4"/>
        <v/>
      </c>
      <c r="L12" s="41" t="str">
        <f>IF(OR(Q12=1,Q13=1,B12="Sonntag",B13="Sonntag"),"",SUM(R12:X12))</f>
        <v/>
      </c>
      <c r="M12" s="42" t="str">
        <f>IF(B12="Sonntag","",IF(AND(Q12=1,D12&gt;E12),SUM(U12:X12),""))</f>
        <v/>
      </c>
      <c r="N12" s="42" t="str">
        <f>IF(AND(Q12=1,Q13=1),"",IF(Q13=1,SUM(R12:T12),""))</f>
        <v/>
      </c>
      <c r="O12" s="42" t="str">
        <f>IF(Q13=1,"",IF(AND(B12="Sonntag",D12&gt;E12,Q12=0),SUM(U12:X12),""))</f>
        <v/>
      </c>
      <c r="P12" s="42">
        <f>IF(OR(Q12=1,Q13=1),"",IF(B13="Sonntag",SUM(R12:T12),""))</f>
        <v>0</v>
      </c>
      <c r="Q12" s="42" t="b">
        <f>OR(Feiertage!$B$1=A12,Feiertage!$B$2=A12,Feiertage!$B$3=A12,Feiertage!$B$4=A12,Feiertage!$B$5=A12,Feiertage!$B$6=A12,Feiertage!$B$7=A12,Feiertage!$B$8=A12,Feiertage!$B$9=A12)</f>
        <v>0</v>
      </c>
      <c r="R12" s="42" t="str">
        <f>IF(AND(D12&gt;E12,D12&lt;20),4,IF(AND(D12&lt;E12,D12&lt;=6),6-D12,""))</f>
        <v/>
      </c>
      <c r="S12" s="42" t="str">
        <f t="shared" si="5"/>
        <v/>
      </c>
      <c r="T12" s="42" t="str">
        <f t="shared" si="6"/>
        <v/>
      </c>
      <c r="U12" s="42" t="str">
        <f t="shared" si="7"/>
        <v/>
      </c>
      <c r="V12" s="42" t="str">
        <f t="shared" si="8"/>
        <v/>
      </c>
      <c r="W12" s="42" t="str">
        <f t="shared" si="9"/>
        <v/>
      </c>
      <c r="X12" s="42" t="str">
        <f>IF(AND(D12&lt;E12,E12&lt;6),6-E12,"")</f>
        <v/>
      </c>
      <c r="Y12" s="43" t="s">
        <v>49</v>
      </c>
    </row>
    <row r="13" spans="1:25" x14ac:dyDescent="0.2">
      <c r="A13" s="32">
        <v>42253</v>
      </c>
      <c r="B13" s="32" t="s">
        <v>44</v>
      </c>
      <c r="C13" s="33"/>
      <c r="D13" s="35"/>
      <c r="E13" s="35"/>
      <c r="F13" t="str">
        <f>IF(K13="X",Gesamt!$C$8,IF(J13="X",Gesamt!$C$9,IF(IF(E13&lt;D13,E13+(24-D13),E13-D13)&gt;0,IF(E13&lt;D13,E13+(24-D13),E13-D13),"")))</f>
        <v/>
      </c>
      <c r="G13" s="36" t="str">
        <f t="shared" si="0"/>
        <v/>
      </c>
      <c r="H13" s="36" t="str">
        <f t="shared" si="1"/>
        <v/>
      </c>
      <c r="I13" s="36" t="str">
        <f t="shared" si="2"/>
        <v/>
      </c>
      <c r="J13" s="36" t="str">
        <f t="shared" si="3"/>
        <v/>
      </c>
      <c r="K13" s="36" t="str">
        <f t="shared" si="4"/>
        <v/>
      </c>
      <c r="L13" s="44" t="str">
        <f>IF(OR(Q13=1,Q14=1,B13="Sonntag",B14="Sonntag"),"",SUM(R13:X13))</f>
        <v/>
      </c>
      <c r="M13" s="45" t="str">
        <f>IF(B14="Sonntag","",IF(AND(Q13=1,D13&gt;E13),SUM(U13:X13),""))</f>
        <v/>
      </c>
      <c r="N13" s="45" t="str">
        <f>IF(AND(Q13=1,Q15=1),"",IF(Q14=1,SUM(R13:T13),""))</f>
        <v/>
      </c>
      <c r="O13" s="45" t="str">
        <f>IF(Q15=1,"",IF(AND(B13="Sonntag",D13&gt;E13,Q13=0),SUM(U13:X13),""))</f>
        <v/>
      </c>
      <c r="P13" s="45" t="str">
        <f>IF(OR(Q13=1,Q15=1),"",IF(B14="Sonntag",SUM(R13:T13),""))</f>
        <v/>
      </c>
      <c r="Q13" s="45" t="b">
        <f>OR(Feiertage!$B$1=A13,Feiertage!$B$2=A13,Feiertage!$B$3=A13,Feiertage!$B$4=A13,Feiertage!$B$5=A13,Feiertage!$B$6=A13,Feiertage!$B$7=A13,Feiertage!$B$8=A13,Feiertage!$B$9=A13)</f>
        <v>0</v>
      </c>
      <c r="R13" s="45" t="str">
        <f>IF(AND(D13&gt;E13,D13&lt;20),4,"")</f>
        <v/>
      </c>
      <c r="S13" s="45" t="str">
        <f t="shared" si="5"/>
        <v/>
      </c>
      <c r="T13" s="45" t="str">
        <f t="shared" si="6"/>
        <v/>
      </c>
      <c r="U13" s="45" t="str">
        <f t="shared" si="7"/>
        <v/>
      </c>
      <c r="V13" s="45" t="str">
        <f t="shared" si="8"/>
        <v/>
      </c>
      <c r="W13" s="45" t="str">
        <f t="shared" si="9"/>
        <v/>
      </c>
      <c r="X13" s="45" t="str">
        <f>IF(AND(D13&lt;E13,E13&lt;6),E13-D13,"")</f>
        <v/>
      </c>
      <c r="Y13" s="46" t="s">
        <v>44</v>
      </c>
    </row>
    <row r="14" spans="1:25" x14ac:dyDescent="0.2">
      <c r="A14" s="32"/>
      <c r="B14" s="32"/>
      <c r="C14" s="33"/>
      <c r="D14" s="102" t="s">
        <v>50</v>
      </c>
      <c r="E14" s="102"/>
      <c r="F14" s="48">
        <f>SUM(F8:F13)</f>
        <v>0</v>
      </c>
      <c r="G14" s="48">
        <f>SUM(G8:G13)</f>
        <v>0</v>
      </c>
      <c r="H14" s="48">
        <f>SUM(H8:H13)</f>
        <v>0</v>
      </c>
      <c r="I14" s="48">
        <f>SUM(I8:I13)</f>
        <v>0</v>
      </c>
      <c r="J14" s="50">
        <f>COUNTIF(J8:J13,"X")</f>
        <v>0</v>
      </c>
      <c r="K14" s="90">
        <f>COUNTIF(K8:K13,"X")</f>
        <v>0</v>
      </c>
      <c r="L14" s="31"/>
      <c r="M14" s="31"/>
      <c r="N14" s="31"/>
      <c r="O14" s="31"/>
      <c r="P14" s="31"/>
    </row>
    <row r="15" spans="1:25" x14ac:dyDescent="0.2">
      <c r="A15" s="32">
        <v>42254</v>
      </c>
      <c r="B15" s="32" t="s">
        <v>51</v>
      </c>
      <c r="C15" s="33"/>
      <c r="D15" s="35"/>
      <c r="E15" s="35"/>
      <c r="F15" t="str">
        <f>IF(K15="X",Gesamt!$C$8,IF(J15="X",Gesamt!$C$9,IF(IF(E15&lt;D15,E15+(24-D15),E15-D15)&gt;0,IF(E15&lt;D15,E15+(24-D15),E15-D15),"")))</f>
        <v/>
      </c>
      <c r="G15" s="36" t="str">
        <f t="shared" ref="G15:G21" si="10">IF(SUM(L15:P15)=0,"",SUM(L15:P15))</f>
        <v/>
      </c>
      <c r="H15" s="36" t="str">
        <f t="shared" ref="H15:H21" si="11">IF(D15="","",IF(Q15=0,IF(B15="Sonntag",IF(D15&gt;E15,24-D15,E15-D15),IF(AND(B15="Samstag",Q16=0),IF(D15&gt;E15,E15,""),"")),IF(AND(B15="Samstag",Q16=0),IF(D15&gt;E15,E15,""),"")))</f>
        <v/>
      </c>
      <c r="I15" s="36" t="str">
        <f t="shared" ref="I15:I21" si="12">IF(D15="","",IF(AND(Q15=1,Q16=1),IF(D15&gt;E15,24-D15+E15,E15-D15),IF(Q15=1,IF(D15&gt;E15,24-D15,E15-D15),IF(AND(Q16=1,D15&gt;E15),E15,""))))</f>
        <v/>
      </c>
      <c r="J15" s="36" t="str">
        <f t="shared" ref="J15:J21" si="13">IF(C15="Urlaub","X","")</f>
        <v/>
      </c>
      <c r="K15" s="36" t="str">
        <f t="shared" ref="K15:K21" si="14">IF(C15="Krank","X","")</f>
        <v/>
      </c>
      <c r="L15" s="37">
        <f>IF(OR(Q15=1,Q16=1,B15="Sonntag",B16="Sonntag"),"",SUM(R15:W15))</f>
        <v>0</v>
      </c>
      <c r="M15" s="38" t="str">
        <f>IF(B15="Sonntag","",IF(AND(Q15=1,D15&gt;E15),SUM(U15:W15),""))</f>
        <v/>
      </c>
      <c r="N15" s="38" t="str">
        <f>IF(OR(AND(Q15=1,Q16=1),AND(Q16=1,B15="Sonntag")),"",IF(Q16=1,SUM(R15:T15),""))</f>
        <v/>
      </c>
      <c r="O15" s="38" t="str">
        <f>IF(Q16=1,"",IF(AND(B15="Sonntag",D15&gt;E15,Q15=0),SUM(U15:W15),""))</f>
        <v/>
      </c>
      <c r="P15" s="38" t="str">
        <f>IF(OR(Q15=1,Q16=1),"",IF(B16="Sonntag",SUM(R15:W15),""))</f>
        <v/>
      </c>
      <c r="Q15" s="38" t="b">
        <f>OR(Feiertage!$B$1=A15,Feiertage!$B$2=A15,Feiertage!$B$3=A15,Feiertage!$B$4=A15,Feiertage!$B$5=A15,Feiertage!$B$6=A15,Feiertage!$B$7=A15,Feiertage!$B$8=A15,Feiertage!$B$9=A15)</f>
        <v>0</v>
      </c>
      <c r="R15" s="38" t="str">
        <f>IF(AND(D15&gt;E15,D15&lt;20),4,"")</f>
        <v/>
      </c>
      <c r="S15" s="38" t="str">
        <f t="shared" ref="S15:S21" si="15">IF(AND(D15&gt;E15,D15&gt;=20),24-D15,"")</f>
        <v/>
      </c>
      <c r="T15" s="38" t="str">
        <f t="shared" ref="T15:T21" si="16">IF(AND(D15&lt;E15,E15&gt;=20),E15-20,"")</f>
        <v/>
      </c>
      <c r="U15" s="38" t="str">
        <f t="shared" ref="U15:U21" si="17">IF(AND(D15&gt;E15,E15&gt;=6),6,"")</f>
        <v/>
      </c>
      <c r="V15" s="38" t="str">
        <f t="shared" ref="V15:V21" si="18">IF(AND(D15&gt;E15,E15&lt;6),E15,"")</f>
        <v/>
      </c>
      <c r="W15" s="38" t="str">
        <f t="shared" ref="W15:W21" si="19">IF(AND(D15&lt;E15,E15&gt;=6,D15&lt;=6),6-D15,"")</f>
        <v/>
      </c>
      <c r="X15" s="38" t="str">
        <f t="shared" ref="X15:X20" si="20">IF(AND(D15&lt;E15,E15&lt;6),6-E15,"")</f>
        <v/>
      </c>
      <c r="Y15" s="39" t="s">
        <v>47</v>
      </c>
    </row>
    <row r="16" spans="1:25" x14ac:dyDescent="0.2">
      <c r="A16" s="32">
        <v>42255</v>
      </c>
      <c r="B16" s="32" t="s">
        <v>52</v>
      </c>
      <c r="C16" s="33"/>
      <c r="D16" s="35"/>
      <c r="E16" s="35"/>
      <c r="F16" t="str">
        <f>IF(K16="X",Gesamt!$C$8,IF(J16="X",Gesamt!$C$9,IF(IF(E16&lt;D16,E16+(24-D16),E16-D16)&gt;0,IF(E16&lt;D16,E16+(24-D16),E16-D16),"")))</f>
        <v/>
      </c>
      <c r="G16" s="36" t="str">
        <f t="shared" si="10"/>
        <v/>
      </c>
      <c r="H16" s="36" t="str">
        <f t="shared" si="11"/>
        <v/>
      </c>
      <c r="I16" s="36" t="str">
        <f t="shared" si="12"/>
        <v/>
      </c>
      <c r="J16" s="36" t="str">
        <f t="shared" si="13"/>
        <v/>
      </c>
      <c r="K16" s="36" t="str">
        <f t="shared" si="14"/>
        <v/>
      </c>
      <c r="L16" s="37">
        <f>IF(OR(Q16=1,Q17=1,B16="Sonntag",B17="Sonntag"),"",SUM(R16:W16))</f>
        <v>0</v>
      </c>
      <c r="M16" s="38" t="str">
        <f>IF(B16="Sonntag","",IF(AND(Q16=1,D16&gt;E16),SUM(U16:W16),""))</f>
        <v/>
      </c>
      <c r="N16" s="38" t="str">
        <f>IF(OR(AND(Q16=1,Q17=1),AND(Q17=1,B16="Sonntag")),"",IF(Q17=1,SUM(R16:T16),""))</f>
        <v/>
      </c>
      <c r="O16" s="38" t="str">
        <f>IF(Q17=1,"",IF(AND(B16="Sonntag",D16&gt;E16,Q16=0),SUM(U16:W16),""))</f>
        <v/>
      </c>
      <c r="P16" s="38" t="str">
        <f>IF(OR(Q16=1,Q17=1),"",IF(B17="Sonntag",SUM(R16:W16),""))</f>
        <v/>
      </c>
      <c r="Q16" s="38" t="b">
        <f>OR(Feiertage!$B$1=A16,Feiertage!$B$2=A16,Feiertage!$B$3=A16,Feiertage!$B$4=A16,Feiertage!$B$5=A16,Feiertage!$B$6=A16,Feiertage!$B$7=A16,Feiertage!$B$8=A16,Feiertage!$B$9=A16)</f>
        <v>0</v>
      </c>
      <c r="R16" s="38" t="str">
        <f>IF(AND(D16&gt;E16,D16&lt;20),4,"")</f>
        <v/>
      </c>
      <c r="S16" s="38" t="str">
        <f t="shared" si="15"/>
        <v/>
      </c>
      <c r="T16" s="38" t="str">
        <f t="shared" si="16"/>
        <v/>
      </c>
      <c r="U16" s="38" t="str">
        <f t="shared" si="17"/>
        <v/>
      </c>
      <c r="V16" s="38" t="str">
        <f t="shared" si="18"/>
        <v/>
      </c>
      <c r="W16" s="38" t="str">
        <f t="shared" si="19"/>
        <v/>
      </c>
      <c r="X16" s="38" t="str">
        <f t="shared" si="20"/>
        <v/>
      </c>
      <c r="Y16" s="39" t="s">
        <v>47</v>
      </c>
    </row>
    <row r="17" spans="1:25" x14ac:dyDescent="0.2">
      <c r="A17" s="32">
        <v>42256</v>
      </c>
      <c r="B17" s="32" t="s">
        <v>53</v>
      </c>
      <c r="C17" s="33"/>
      <c r="D17" s="35"/>
      <c r="E17" s="35"/>
      <c r="F17" t="str">
        <f>IF(K17="X",Gesamt!$C$8,IF(J17="X",Gesamt!$C$9,IF(IF(E17&lt;D17,E17+(24-D17),E17-D17)&gt;0,IF(E17&lt;D17,E17+(24-D17),E17-D17),"")))</f>
        <v/>
      </c>
      <c r="G17" s="36" t="str">
        <f t="shared" si="10"/>
        <v/>
      </c>
      <c r="H17" s="36" t="str">
        <f t="shared" si="11"/>
        <v/>
      </c>
      <c r="I17" s="36" t="str">
        <f t="shared" si="12"/>
        <v/>
      </c>
      <c r="J17" s="36" t="str">
        <f t="shared" si="13"/>
        <v/>
      </c>
      <c r="K17" s="36" t="str">
        <f t="shared" si="14"/>
        <v/>
      </c>
      <c r="L17" s="37">
        <f>IF(OR(Q17=1,Q18=1,B17="Sonntag",B18="Sonntag"),"",SUM(R17:W17))</f>
        <v>0</v>
      </c>
      <c r="M17" s="38" t="str">
        <f>IF(B17="Sonntag","",IF(AND(Q17=1,D17&gt;E17),SUM(U17:W17),""))</f>
        <v/>
      </c>
      <c r="N17" s="38" t="str">
        <f>IF(OR(AND(Q17=1,Q18=1),AND(Q18=1,B17="Sonntag")),"",IF(Q18=1,SUM(R17:T17),""))</f>
        <v/>
      </c>
      <c r="O17" s="38" t="str">
        <f>IF(Q18=1,"",IF(AND(B17="Sonntag",D17&gt;E17,Q17=0),SUM(U17:W17),""))</f>
        <v/>
      </c>
      <c r="P17" s="38" t="str">
        <f>IF(OR(Q17=1,Q18=1),"",IF(B18="Sonntag",SUM(R17:W17),""))</f>
        <v/>
      </c>
      <c r="Q17" s="38" t="b">
        <f>OR(Feiertage!$B$1=A17,Feiertage!$B$2=A17,Feiertage!$B$3=A17,Feiertage!$B$4=A17,Feiertage!$B$5=A17,Feiertage!$B$6=A17,Feiertage!$B$7=A17,Feiertage!$B$8=A17,Feiertage!$B$9=A17)</f>
        <v>0</v>
      </c>
      <c r="R17" s="38" t="str">
        <f>IF(AND(D17&gt;E17,D17&lt;20),4,"")</f>
        <v/>
      </c>
      <c r="S17" s="38" t="str">
        <f t="shared" si="15"/>
        <v/>
      </c>
      <c r="T17" s="38" t="str">
        <f t="shared" si="16"/>
        <v/>
      </c>
      <c r="U17" s="38" t="str">
        <f t="shared" si="17"/>
        <v/>
      </c>
      <c r="V17" s="38" t="str">
        <f t="shared" si="18"/>
        <v/>
      </c>
      <c r="W17" s="38" t="str">
        <f t="shared" si="19"/>
        <v/>
      </c>
      <c r="X17" s="38" t="str">
        <f t="shared" si="20"/>
        <v/>
      </c>
      <c r="Y17" s="39" t="s">
        <v>47</v>
      </c>
    </row>
    <row r="18" spans="1:25" x14ac:dyDescent="0.2">
      <c r="A18" s="32">
        <v>42257</v>
      </c>
      <c r="B18" s="32" t="s">
        <v>46</v>
      </c>
      <c r="C18" s="33"/>
      <c r="D18" s="35"/>
      <c r="E18" s="35"/>
      <c r="F18" t="str">
        <f>IF(K18="X",Gesamt!$C$8,IF(J18="X",Gesamt!$C$9,IF(IF(E18&lt;D18,E18+(24-D18),E18-D18)&gt;0,IF(E18&lt;D18,E18+(24-D18),E18-D18),"")))</f>
        <v/>
      </c>
      <c r="G18" s="36" t="str">
        <f t="shared" si="10"/>
        <v/>
      </c>
      <c r="H18" s="36" t="str">
        <f t="shared" si="11"/>
        <v/>
      </c>
      <c r="I18" s="36" t="str">
        <f t="shared" si="12"/>
        <v/>
      </c>
      <c r="J18" s="36" t="str">
        <f t="shared" si="13"/>
        <v/>
      </c>
      <c r="K18" s="36" t="str">
        <f t="shared" si="14"/>
        <v/>
      </c>
      <c r="L18" s="37">
        <f>IF(OR(Q18=1,Q19=1,B18="Sonntag",B19="Sonntag"),"",SUM(R18:W18))</f>
        <v>0</v>
      </c>
      <c r="M18" s="38" t="str">
        <f>IF(B18="Sonntag","",IF(AND(Q18=1,D18&gt;E18),SUM(U18:W18),""))</f>
        <v/>
      </c>
      <c r="N18" s="38" t="str">
        <f>IF(OR(AND(Q18=1,Q19=1),AND(Q19=1,B18="Sonntag")),"",IF(Q19=1,SUM(R18:T18),""))</f>
        <v/>
      </c>
      <c r="O18" s="38" t="str">
        <f>IF(Q19=1,"",IF(AND(B18="Sonntag",D18&gt;E18,Q18=0),SUM(U18:W18),""))</f>
        <v/>
      </c>
      <c r="P18" s="38" t="str">
        <f>IF(OR(Q18=1,Q19=1),"",IF(B19="Sonntag",SUM(R18:W18),""))</f>
        <v/>
      </c>
      <c r="Q18" s="38" t="b">
        <f>OR(Feiertage!$B$1=A18,Feiertage!$B$2=A18,Feiertage!$B$3=A18,Feiertage!$B$4=A18,Feiertage!$B$5=A18,Feiertage!$B$6=A18,Feiertage!$B$7=A18,Feiertage!$B$8=A18,Feiertage!$B$9=A18)</f>
        <v>0</v>
      </c>
      <c r="R18" s="38" t="str">
        <f>IF(AND(D18&gt;E18,D18&lt;20),4,"")</f>
        <v/>
      </c>
      <c r="S18" s="38" t="str">
        <f t="shared" si="15"/>
        <v/>
      </c>
      <c r="T18" s="38" t="str">
        <f t="shared" si="16"/>
        <v/>
      </c>
      <c r="U18" s="38" t="str">
        <f t="shared" si="17"/>
        <v/>
      </c>
      <c r="V18" s="38" t="str">
        <f t="shared" si="18"/>
        <v/>
      </c>
      <c r="W18" s="38" t="str">
        <f t="shared" si="19"/>
        <v/>
      </c>
      <c r="X18" s="38" t="str">
        <f t="shared" si="20"/>
        <v/>
      </c>
      <c r="Y18" s="39" t="s">
        <v>47</v>
      </c>
    </row>
    <row r="19" spans="1:25" x14ac:dyDescent="0.2">
      <c r="A19" s="32">
        <v>42258</v>
      </c>
      <c r="B19" s="32" t="s">
        <v>48</v>
      </c>
      <c r="C19" s="33"/>
      <c r="D19" s="35"/>
      <c r="E19" s="35"/>
      <c r="F19" t="str">
        <f>IF(K19="X",Gesamt!$C$8,IF(J19="X",Gesamt!$C$9,IF(IF(E19&lt;D19,E19+(24-D19),E19-D19)&gt;0,IF(E19&lt;D19,E19+(24-D19),E19-D19),"")))</f>
        <v/>
      </c>
      <c r="G19" s="36" t="str">
        <f t="shared" si="10"/>
        <v/>
      </c>
      <c r="H19" s="36" t="str">
        <f t="shared" si="11"/>
        <v/>
      </c>
      <c r="I19" s="36" t="str">
        <f t="shared" si="12"/>
        <v/>
      </c>
      <c r="J19" s="36" t="str">
        <f t="shared" si="13"/>
        <v/>
      </c>
      <c r="K19" s="36" t="str">
        <f t="shared" si="14"/>
        <v/>
      </c>
      <c r="L19" s="37">
        <f>IF(OR(Q19=1,Q20=1,B19="Sonntag",B20="Sonntag"),"",SUM(R19:W19))</f>
        <v>0</v>
      </c>
      <c r="M19" s="38" t="str">
        <f>IF(B19="Sonntag","",IF(AND(Q19=1,D19&gt;E19),SUM(U19:W19),""))</f>
        <v/>
      </c>
      <c r="N19" s="38" t="str">
        <f>IF(OR(AND(Q19=1,Q20=1),AND(Q20=1,B19="Sonntag")),"",IF(Q20=1,SUM(R19:T19),""))</f>
        <v/>
      </c>
      <c r="O19" s="38" t="str">
        <f>IF(Q20=1,"",IF(AND(B19="Sonntag",D19&gt;E19,Q19=0),SUM(U19:W19),""))</f>
        <v/>
      </c>
      <c r="P19" s="38" t="str">
        <f>IF(OR(Q19=1,Q20=1),"",IF(B20="Sonntag",SUM(R19:W19),""))</f>
        <v/>
      </c>
      <c r="Q19" s="38" t="b">
        <f>OR(Feiertage!$B$1=A19,Feiertage!$B$2=A19,Feiertage!$B$3=A19,Feiertage!$B$4=A19,Feiertage!$B$5=A19,Feiertage!$B$6=A19,Feiertage!$B$7=A19,Feiertage!$B$8=A19,Feiertage!$B$9=A19)</f>
        <v>0</v>
      </c>
      <c r="R19" s="38" t="str">
        <f>IF(AND(D19&gt;E19,D19&lt;20),4,"")</f>
        <v/>
      </c>
      <c r="S19" s="38" t="str">
        <f t="shared" si="15"/>
        <v/>
      </c>
      <c r="T19" s="38" t="str">
        <f t="shared" si="16"/>
        <v/>
      </c>
      <c r="U19" s="38" t="str">
        <f t="shared" si="17"/>
        <v/>
      </c>
      <c r="V19" s="38" t="str">
        <f t="shared" si="18"/>
        <v/>
      </c>
      <c r="W19" s="38" t="str">
        <f t="shared" si="19"/>
        <v/>
      </c>
      <c r="X19" s="38" t="str">
        <f t="shared" si="20"/>
        <v/>
      </c>
      <c r="Y19" s="39" t="s">
        <v>47</v>
      </c>
    </row>
    <row r="20" spans="1:25" x14ac:dyDescent="0.2">
      <c r="A20" s="32">
        <v>42259</v>
      </c>
      <c r="B20" s="32" t="s">
        <v>49</v>
      </c>
      <c r="C20" s="33"/>
      <c r="D20" s="35"/>
      <c r="E20" s="35"/>
      <c r="F20" t="str">
        <f>IF(K20="X",Gesamt!$C$8,IF(J20="X",Gesamt!$C$9,IF(IF(E20&lt;D20,E20+(24-D20),E20-D20)&gt;0,IF(E20&lt;D20,E20+(24-D20),E20-D20),"")))</f>
        <v/>
      </c>
      <c r="G20" s="36" t="str">
        <f t="shared" si="10"/>
        <v/>
      </c>
      <c r="H20" s="36" t="str">
        <f t="shared" si="11"/>
        <v/>
      </c>
      <c r="I20" s="36" t="str">
        <f t="shared" si="12"/>
        <v/>
      </c>
      <c r="J20" s="36" t="str">
        <f t="shared" si="13"/>
        <v/>
      </c>
      <c r="K20" s="36" t="str">
        <f t="shared" si="14"/>
        <v/>
      </c>
      <c r="L20" s="41" t="str">
        <f>IF(OR(Q20=1,Q21=1,B20="Sonntag",B21="Sonntag"),"",SUM(R20:X20))</f>
        <v/>
      </c>
      <c r="M20" s="42" t="str">
        <f>IF(B20="Sonntag","",IF(AND(Q20=1,D20&gt;E20),SUM(U20:X20),""))</f>
        <v/>
      </c>
      <c r="N20" s="42" t="str">
        <f>IF(AND(Q20=1,Q21=1),"",IF(Q21=1,SUM(R20:T20),""))</f>
        <v/>
      </c>
      <c r="O20" s="42" t="str">
        <f>IF(Q21=1,"",IF(AND(B20="Sonntag",D20&gt;E20,Q20=0),SUM(U20:X20),""))</f>
        <v/>
      </c>
      <c r="P20" s="42">
        <f>IF(OR(Q20=1,Q21=1),"",IF(B21="Sonntag",SUM(R20:T20),""))</f>
        <v>0</v>
      </c>
      <c r="Q20" s="42" t="b">
        <f>OR(Feiertage!$B$1=A20,Feiertage!$B$2=A20,Feiertage!$B$3=A20,Feiertage!$B$4=A20,Feiertage!$B$5=A20,Feiertage!$B$6=A20,Feiertage!$B$7=A20,Feiertage!$B$8=A20,Feiertage!$B$9=A20)</f>
        <v>0</v>
      </c>
      <c r="R20" s="42" t="str">
        <f>IF(AND(D20&gt;E20,D20&lt;20),4,IF(AND(D20&lt;E20,D20&lt;=6),6-D20,""))</f>
        <v/>
      </c>
      <c r="S20" s="42" t="str">
        <f t="shared" si="15"/>
        <v/>
      </c>
      <c r="T20" s="42" t="str">
        <f t="shared" si="16"/>
        <v/>
      </c>
      <c r="U20" s="42" t="str">
        <f t="shared" si="17"/>
        <v/>
      </c>
      <c r="V20" s="42" t="str">
        <f t="shared" si="18"/>
        <v/>
      </c>
      <c r="W20" s="42" t="str">
        <f t="shared" si="19"/>
        <v/>
      </c>
      <c r="X20" s="42" t="str">
        <f t="shared" si="20"/>
        <v/>
      </c>
      <c r="Y20" s="43" t="s">
        <v>49</v>
      </c>
    </row>
    <row r="21" spans="1:25" x14ac:dyDescent="0.2">
      <c r="A21" s="32">
        <v>42260</v>
      </c>
      <c r="B21" s="32" t="s">
        <v>44</v>
      </c>
      <c r="C21" s="33"/>
      <c r="D21" s="35"/>
      <c r="E21" s="35"/>
      <c r="F21" t="str">
        <f>IF(K21="X",Gesamt!$C$8,IF(J21="X",Gesamt!$C$9,IF(IF(E21&lt;D21,E21+(24-D21),E21-D21)&gt;0,IF(E21&lt;D21,E21+(24-D21),E21-D21),"")))</f>
        <v/>
      </c>
      <c r="G21" s="36" t="str">
        <f t="shared" si="10"/>
        <v/>
      </c>
      <c r="H21" s="36" t="str">
        <f t="shared" si="11"/>
        <v/>
      </c>
      <c r="I21" s="36" t="str">
        <f t="shared" si="12"/>
        <v/>
      </c>
      <c r="J21" s="36" t="str">
        <f t="shared" si="13"/>
        <v/>
      </c>
      <c r="K21" s="36" t="str">
        <f t="shared" si="14"/>
        <v/>
      </c>
      <c r="L21" s="44" t="str">
        <f>IF(OR(Q21=1,Q22=1,B21="Sonntag",B22="Sonntag"),"",SUM(R21:X21))</f>
        <v/>
      </c>
      <c r="M21" s="45" t="str">
        <f>IF(B22="Sonntag","",IF(AND(Q21=1,D21&gt;E21),SUM(U21:X21),""))</f>
        <v/>
      </c>
      <c r="N21" s="45" t="str">
        <f>IF(AND(Q21=1,Q23=1),"",IF(Q22=1,SUM(R21:T21),""))</f>
        <v/>
      </c>
      <c r="O21" s="45" t="str">
        <f>IF(Q23=1,"",IF(AND(B21="Sonntag",D21&gt;E21,Q21=0),SUM(U21:X21),""))</f>
        <v/>
      </c>
      <c r="P21" s="45" t="str">
        <f>IF(OR(Q21=1,Q23=1),"",IF(B22="Sonntag",SUM(R21:T21),""))</f>
        <v/>
      </c>
      <c r="Q21" s="45" t="b">
        <f>OR(Feiertage!$B$1=A21,Feiertage!$B$2=A21,Feiertage!$B$3=A21,Feiertage!$B$4=A21,Feiertage!$B$5=A21,Feiertage!$B$6=A21,Feiertage!$B$7=A21,Feiertage!$B$8=A21,Feiertage!$B$9=A21)</f>
        <v>0</v>
      </c>
      <c r="R21" s="45" t="str">
        <f>IF(AND(D21&gt;E21,D21&lt;20),4,"")</f>
        <v/>
      </c>
      <c r="S21" s="45" t="str">
        <f t="shared" si="15"/>
        <v/>
      </c>
      <c r="T21" s="45" t="str">
        <f t="shared" si="16"/>
        <v/>
      </c>
      <c r="U21" s="45" t="str">
        <f t="shared" si="17"/>
        <v/>
      </c>
      <c r="V21" s="45" t="str">
        <f t="shared" si="18"/>
        <v/>
      </c>
      <c r="W21" s="45" t="str">
        <f t="shared" si="19"/>
        <v/>
      </c>
      <c r="X21" s="45" t="str">
        <f>IF(AND(D21&lt;E21,E21&lt;6),E21-D21,"")</f>
        <v/>
      </c>
      <c r="Y21" s="46" t="s">
        <v>44</v>
      </c>
    </row>
    <row r="22" spans="1:25" x14ac:dyDescent="0.2">
      <c r="A22" s="32"/>
      <c r="B22" s="32"/>
      <c r="C22" s="33"/>
      <c r="D22" s="102" t="s">
        <v>50</v>
      </c>
      <c r="E22" s="102"/>
      <c r="F22" s="48">
        <f>SUM(F15:F21)</f>
        <v>0</v>
      </c>
      <c r="G22" s="48">
        <f>SUM(G15:G21)</f>
        <v>0</v>
      </c>
      <c r="H22" s="48">
        <f>SUM(H15:H21)</f>
        <v>0</v>
      </c>
      <c r="I22" s="48">
        <f>SUM(I15:I21)</f>
        <v>0</v>
      </c>
      <c r="J22" s="50">
        <f>COUNTIF(J15:J21,"X")</f>
        <v>0</v>
      </c>
      <c r="K22" s="90">
        <f>COUNTIF(K15:K21,"X")</f>
        <v>0</v>
      </c>
      <c r="L22" s="31"/>
      <c r="M22" s="31"/>
      <c r="N22" s="31"/>
      <c r="O22" s="31"/>
      <c r="P22" s="31"/>
    </row>
    <row r="23" spans="1:25" x14ac:dyDescent="0.2">
      <c r="A23" s="32">
        <v>42261</v>
      </c>
      <c r="B23" s="32" t="s">
        <v>51</v>
      </c>
      <c r="C23" s="33"/>
      <c r="D23" s="35"/>
      <c r="E23" s="35"/>
      <c r="F23" t="str">
        <f>IF(K23="X",Gesamt!$C$8,IF(J23="X",Gesamt!$C$9,IF(IF(E23&lt;D23,E23+(24-D23),E23-D23)&gt;0,IF(E23&lt;D23,E23+(24-D23),E23-D23),"")))</f>
        <v/>
      </c>
      <c r="G23" s="36" t="str">
        <f t="shared" ref="G23:G29" si="21">IF(SUM(L23:P23)=0,"",SUM(L23:P23))</f>
        <v/>
      </c>
      <c r="H23" s="36" t="str">
        <f t="shared" ref="H23:H29" si="22">IF(D23="","",IF(Q23=0,IF(B23="Sonntag",IF(D23&gt;E23,24-D23,E23-D23),IF(AND(B23="Samstag",Q24=0),IF(D23&gt;E23,E23,""),"")),IF(AND(B23="Samstag",Q24=0),IF(D23&gt;E23,E23,""),"")))</f>
        <v/>
      </c>
      <c r="I23" s="36" t="str">
        <f t="shared" ref="I23:I29" si="23">IF(D23="","",IF(AND(Q23=1,Q24=1),IF(D23&gt;E23,24-D23+E23,E23-D23),IF(Q23=1,IF(D23&gt;E23,24-D23,E23-D23),IF(AND(Q24=1,D23&gt;E23),E23,""))))</f>
        <v/>
      </c>
      <c r="J23" s="36" t="str">
        <f t="shared" ref="J23:J29" si="24">IF(C23="Urlaub","X","")</f>
        <v/>
      </c>
      <c r="K23" s="36" t="str">
        <f t="shared" ref="K23:K29" si="25">IF(C23="Krank","X","")</f>
        <v/>
      </c>
      <c r="L23" s="37">
        <f>IF(OR(Q23=1,Q24=1,B23="Sonntag",B24="Sonntag"),"",SUM(R23:W23))</f>
        <v>0</v>
      </c>
      <c r="M23" s="38" t="str">
        <f>IF(B23="Sonntag","",IF(AND(Q23=1,D23&gt;E23),SUM(U23:W23),""))</f>
        <v/>
      </c>
      <c r="N23" s="38" t="str">
        <f>IF(OR(AND(Q23=1,Q24=1),AND(Q24=1,B23="Sonntag")),"",IF(Q24=1,SUM(R23:T23),""))</f>
        <v/>
      </c>
      <c r="O23" s="38" t="str">
        <f>IF(Q24=1,"",IF(AND(B23="Sonntag",D23&gt;E23,Q23=0),SUM(U23:W23),""))</f>
        <v/>
      </c>
      <c r="P23" s="38" t="str">
        <f>IF(OR(Q23=1,Q24=1),"",IF(B24="Sonntag",SUM(R23:W23),""))</f>
        <v/>
      </c>
      <c r="Q23" s="38" t="b">
        <f>OR(Feiertage!$B$1=A23,Feiertage!$B$2=A23,Feiertage!$B$3=A23,Feiertage!$B$4=A23,Feiertage!$B$5=A23,Feiertage!$B$6=A23,Feiertage!$B$7=A23,Feiertage!$B$8=A23,Feiertage!$B$9=A23)</f>
        <v>0</v>
      </c>
      <c r="R23" s="38" t="str">
        <f>IF(AND(D23&gt;E23,D23&lt;20),4,"")</f>
        <v/>
      </c>
      <c r="S23" s="38" t="str">
        <f t="shared" ref="S23:S29" si="26">IF(AND(D23&gt;E23,D23&gt;=20),24-D23,"")</f>
        <v/>
      </c>
      <c r="T23" s="38" t="str">
        <f t="shared" ref="T23:T29" si="27">IF(AND(D23&lt;E23,E23&gt;=20),E23-20,"")</f>
        <v/>
      </c>
      <c r="U23" s="38" t="str">
        <f t="shared" ref="U23:U29" si="28">IF(AND(D23&gt;E23,E23&gt;=6),6,"")</f>
        <v/>
      </c>
      <c r="V23" s="38" t="str">
        <f t="shared" ref="V23:V29" si="29">IF(AND(D23&gt;E23,E23&lt;6),E23,"")</f>
        <v/>
      </c>
      <c r="W23" s="38" t="str">
        <f t="shared" ref="W23:W29" si="30">IF(AND(D23&lt;E23,E23&gt;=6,D23&lt;=6),6-D23,"")</f>
        <v/>
      </c>
      <c r="X23" s="38" t="str">
        <f t="shared" ref="X23:X28" si="31">IF(AND(D23&lt;E23,E23&lt;6),6-E23,"")</f>
        <v/>
      </c>
      <c r="Y23" s="39" t="s">
        <v>47</v>
      </c>
    </row>
    <row r="24" spans="1:25" x14ac:dyDescent="0.2">
      <c r="A24" s="32">
        <v>42262</v>
      </c>
      <c r="B24" s="32" t="s">
        <v>52</v>
      </c>
      <c r="C24" s="33"/>
      <c r="D24" s="35"/>
      <c r="E24" s="35"/>
      <c r="F24" t="str">
        <f>IF(K24="X",Gesamt!$C$8,IF(J24="X",Gesamt!$C$9,IF(IF(E24&lt;D24,E24+(24-D24),E24-D24)&gt;0,IF(E24&lt;D24,E24+(24-D24),E24-D24),"")))</f>
        <v/>
      </c>
      <c r="G24" s="36" t="str">
        <f t="shared" si="21"/>
        <v/>
      </c>
      <c r="H24" s="36" t="str">
        <f t="shared" si="22"/>
        <v/>
      </c>
      <c r="I24" s="36" t="str">
        <f t="shared" si="23"/>
        <v/>
      </c>
      <c r="J24" s="36" t="str">
        <f t="shared" si="24"/>
        <v/>
      </c>
      <c r="K24" s="36" t="str">
        <f t="shared" si="25"/>
        <v/>
      </c>
      <c r="L24" s="37">
        <f>IF(OR(Q24=1,Q25=1,B24="Sonntag",B25="Sonntag"),"",SUM(R24:W24))</f>
        <v>0</v>
      </c>
      <c r="M24" s="38" t="str">
        <f>IF(B24="Sonntag","",IF(AND(Q24=1,D24&gt;E24),SUM(U24:W24),""))</f>
        <v/>
      </c>
      <c r="N24" s="38" t="str">
        <f>IF(OR(AND(Q24=1,Q25=1),AND(Q25=1,B24="Sonntag")),"",IF(Q25=1,SUM(R24:T24),""))</f>
        <v/>
      </c>
      <c r="O24" s="38" t="str">
        <f>IF(Q25=1,"",IF(AND(B24="Sonntag",D24&gt;E24,Q24=0),SUM(U24:W24),""))</f>
        <v/>
      </c>
      <c r="P24" s="38" t="str">
        <f>IF(OR(Q24=1,Q25=1),"",IF(B25="Sonntag",SUM(R24:W24),""))</f>
        <v/>
      </c>
      <c r="Q24" s="38" t="b">
        <f>OR(Feiertage!$B$1=A24,Feiertage!$B$2=A24,Feiertage!$B$3=A24,Feiertage!$B$4=A24,Feiertage!$B$5=A24,Feiertage!$B$6=A24,Feiertage!$B$7=A24,Feiertage!$B$8=A24,Feiertage!$B$9=A24)</f>
        <v>0</v>
      </c>
      <c r="R24" s="38" t="str">
        <f>IF(AND(D24&gt;E24,D24&lt;20),4,"")</f>
        <v/>
      </c>
      <c r="S24" s="38" t="str">
        <f t="shared" si="26"/>
        <v/>
      </c>
      <c r="T24" s="38" t="str">
        <f t="shared" si="27"/>
        <v/>
      </c>
      <c r="U24" s="38" t="str">
        <f t="shared" si="28"/>
        <v/>
      </c>
      <c r="V24" s="38" t="str">
        <f t="shared" si="29"/>
        <v/>
      </c>
      <c r="W24" s="38" t="str">
        <f t="shared" si="30"/>
        <v/>
      </c>
      <c r="X24" s="38" t="str">
        <f t="shared" si="31"/>
        <v/>
      </c>
      <c r="Y24" s="39" t="s">
        <v>47</v>
      </c>
    </row>
    <row r="25" spans="1:25" x14ac:dyDescent="0.2">
      <c r="A25" s="32">
        <v>42263</v>
      </c>
      <c r="B25" s="32" t="s">
        <v>53</v>
      </c>
      <c r="C25" s="33"/>
      <c r="D25" s="35"/>
      <c r="E25" s="35"/>
      <c r="F25" t="str">
        <f>IF(K25="X",Gesamt!$C$8,IF(J25="X",Gesamt!$C$9,IF(IF(E25&lt;D25,E25+(24-D25),E25-D25)&gt;0,IF(E25&lt;D25,E25+(24-D25),E25-D25),"")))</f>
        <v/>
      </c>
      <c r="G25" s="36" t="str">
        <f t="shared" si="21"/>
        <v/>
      </c>
      <c r="H25" s="36" t="str">
        <f t="shared" si="22"/>
        <v/>
      </c>
      <c r="I25" s="36" t="str">
        <f t="shared" si="23"/>
        <v/>
      </c>
      <c r="J25" s="36" t="str">
        <f t="shared" si="24"/>
        <v/>
      </c>
      <c r="K25" s="36" t="str">
        <f t="shared" si="25"/>
        <v/>
      </c>
      <c r="L25" s="37">
        <f>IF(OR(Q25=1,Q26=1,B25="Sonntag",B26="Sonntag"),"",SUM(R25:W25))</f>
        <v>0</v>
      </c>
      <c r="M25" s="38" t="str">
        <f>IF(B25="Sonntag","",IF(AND(Q25=1,D25&gt;E25),SUM(U25:W25),""))</f>
        <v/>
      </c>
      <c r="N25" s="38" t="str">
        <f>IF(OR(AND(Q25=1,Q26=1),AND(Q26=1,B25="Sonntag")),"",IF(Q26=1,SUM(R25:T25),""))</f>
        <v/>
      </c>
      <c r="O25" s="38" t="str">
        <f>IF(Q26=1,"",IF(AND(B25="Sonntag",D25&gt;E25,Q25=0),SUM(U25:W25),""))</f>
        <v/>
      </c>
      <c r="P25" s="38" t="str">
        <f>IF(OR(Q25=1,Q26=1),"",IF(B26="Sonntag",SUM(R25:W25),""))</f>
        <v/>
      </c>
      <c r="Q25" s="38" t="b">
        <f>OR(Feiertage!$B$1=A25,Feiertage!$B$2=A25,Feiertage!$B$3=A25,Feiertage!$B$4=A25,Feiertage!$B$5=A25,Feiertage!$B$6=A25,Feiertage!$B$7=A25,Feiertage!$B$8=A25,Feiertage!$B$9=A25)</f>
        <v>0</v>
      </c>
      <c r="R25" s="38" t="str">
        <f>IF(AND(D25&gt;E25,D25&lt;20),4,"")</f>
        <v/>
      </c>
      <c r="S25" s="38" t="str">
        <f t="shared" si="26"/>
        <v/>
      </c>
      <c r="T25" s="38" t="str">
        <f t="shared" si="27"/>
        <v/>
      </c>
      <c r="U25" s="38" t="str">
        <f t="shared" si="28"/>
        <v/>
      </c>
      <c r="V25" s="38" t="str">
        <f t="shared" si="29"/>
        <v/>
      </c>
      <c r="W25" s="38" t="str">
        <f t="shared" si="30"/>
        <v/>
      </c>
      <c r="X25" s="38" t="str">
        <f t="shared" si="31"/>
        <v/>
      </c>
      <c r="Y25" s="39" t="s">
        <v>47</v>
      </c>
    </row>
    <row r="26" spans="1:25" x14ac:dyDescent="0.2">
      <c r="A26" s="32">
        <v>42264</v>
      </c>
      <c r="B26" s="32" t="s">
        <v>46</v>
      </c>
      <c r="C26" s="33"/>
      <c r="D26" s="35"/>
      <c r="E26" s="35"/>
      <c r="F26" t="str">
        <f>IF(K26="X",Gesamt!$C$8,IF(J26="X",Gesamt!$C$9,IF(IF(E26&lt;D26,E26+(24-D26),E26-D26)&gt;0,IF(E26&lt;D26,E26+(24-D26),E26-D26),"")))</f>
        <v/>
      </c>
      <c r="G26" s="36" t="str">
        <f t="shared" si="21"/>
        <v/>
      </c>
      <c r="H26" s="36" t="str">
        <f t="shared" si="22"/>
        <v/>
      </c>
      <c r="I26" s="36" t="str">
        <f t="shared" si="23"/>
        <v/>
      </c>
      <c r="J26" s="36" t="str">
        <f t="shared" si="24"/>
        <v/>
      </c>
      <c r="K26" s="36" t="str">
        <f t="shared" si="25"/>
        <v/>
      </c>
      <c r="L26" s="37">
        <f>IF(OR(Q26=1,Q27=1,B26="Sonntag",B27="Sonntag"),"",SUM(R26:W26))</f>
        <v>0</v>
      </c>
      <c r="M26" s="38" t="str">
        <f>IF(B26="Sonntag","",IF(AND(Q26=1,D26&gt;E26),SUM(U26:W26),""))</f>
        <v/>
      </c>
      <c r="N26" s="38" t="str">
        <f>IF(OR(AND(Q26=1,Q27=1),AND(Q27=1,B26="Sonntag")),"",IF(Q27=1,SUM(R26:T26),""))</f>
        <v/>
      </c>
      <c r="O26" s="38" t="str">
        <f>IF(Q27=1,"",IF(AND(B26="Sonntag",D26&gt;E26,Q26=0),SUM(U26:W26),""))</f>
        <v/>
      </c>
      <c r="P26" s="38" t="str">
        <f>IF(OR(Q26=1,Q27=1),"",IF(B27="Sonntag",SUM(R26:W26),""))</f>
        <v/>
      </c>
      <c r="Q26" s="38" t="b">
        <f>OR(Feiertage!$B$1=A26,Feiertage!$B$2=A26,Feiertage!$B$3=A26,Feiertage!$B$4=A26,Feiertage!$B$5=A26,Feiertage!$B$6=A26,Feiertage!$B$7=A26,Feiertage!$B$8=A26,Feiertage!$B$9=A26)</f>
        <v>0</v>
      </c>
      <c r="R26" s="38" t="str">
        <f>IF(AND(D26&gt;E26,D26&lt;20),4,"")</f>
        <v/>
      </c>
      <c r="S26" s="38" t="str">
        <f t="shared" si="26"/>
        <v/>
      </c>
      <c r="T26" s="38" t="str">
        <f t="shared" si="27"/>
        <v/>
      </c>
      <c r="U26" s="38" t="str">
        <f t="shared" si="28"/>
        <v/>
      </c>
      <c r="V26" s="38" t="str">
        <f t="shared" si="29"/>
        <v/>
      </c>
      <c r="W26" s="38" t="str">
        <f t="shared" si="30"/>
        <v/>
      </c>
      <c r="X26" s="38" t="str">
        <f t="shared" si="31"/>
        <v/>
      </c>
      <c r="Y26" s="39" t="s">
        <v>47</v>
      </c>
    </row>
    <row r="27" spans="1:25" x14ac:dyDescent="0.2">
      <c r="A27" s="32">
        <v>42265</v>
      </c>
      <c r="B27" s="32" t="s">
        <v>48</v>
      </c>
      <c r="C27" s="33"/>
      <c r="D27" s="35"/>
      <c r="E27" s="35"/>
      <c r="F27" t="str">
        <f>IF(K27="X",Gesamt!$C$8,IF(J27="X",Gesamt!$C$9,IF(IF(E27&lt;D27,E27+(24-D27),E27-D27)&gt;0,IF(E27&lt;D27,E27+(24-D27),E27-D27),"")))</f>
        <v/>
      </c>
      <c r="G27" s="36" t="str">
        <f t="shared" si="21"/>
        <v/>
      </c>
      <c r="H27" s="36" t="str">
        <f t="shared" si="22"/>
        <v/>
      </c>
      <c r="I27" s="36" t="str">
        <f t="shared" si="23"/>
        <v/>
      </c>
      <c r="J27" s="36" t="str">
        <f t="shared" si="24"/>
        <v/>
      </c>
      <c r="K27" s="36" t="str">
        <f t="shared" si="25"/>
        <v/>
      </c>
      <c r="L27" s="37">
        <f>IF(OR(Q27=1,Q28=1,B27="Sonntag",B28="Sonntag"),"",SUM(R27:W27))</f>
        <v>0</v>
      </c>
      <c r="M27" s="38" t="str">
        <f>IF(B27="Sonntag","",IF(AND(Q27=1,D27&gt;E27),SUM(U27:W27),""))</f>
        <v/>
      </c>
      <c r="N27" s="38" t="str">
        <f>IF(OR(AND(Q27=1,Q28=1),AND(Q28=1,B27="Sonntag")),"",IF(Q28=1,SUM(R27:T27),""))</f>
        <v/>
      </c>
      <c r="O27" s="38" t="str">
        <f>IF(Q28=1,"",IF(AND(B27="Sonntag",D27&gt;E27,Q27=0),SUM(U27:W27),""))</f>
        <v/>
      </c>
      <c r="P27" s="38" t="str">
        <f>IF(OR(Q27=1,Q28=1),"",IF(B28="Sonntag",SUM(R27:W27),""))</f>
        <v/>
      </c>
      <c r="Q27" s="38" t="b">
        <f>OR(Feiertage!$B$1=A27,Feiertage!$B$2=A27,Feiertage!$B$3=A27,Feiertage!$B$4=A27,Feiertage!$B$5=A27,Feiertage!$B$6=A27,Feiertage!$B$7=A27,Feiertage!$B$8=A27,Feiertage!$B$9=A27)</f>
        <v>0</v>
      </c>
      <c r="R27" s="38" t="str">
        <f>IF(AND(D27&gt;E27,D27&lt;20),4,"")</f>
        <v/>
      </c>
      <c r="S27" s="38" t="str">
        <f t="shared" si="26"/>
        <v/>
      </c>
      <c r="T27" s="38" t="str">
        <f t="shared" si="27"/>
        <v/>
      </c>
      <c r="U27" s="38" t="str">
        <f t="shared" si="28"/>
        <v/>
      </c>
      <c r="V27" s="38" t="str">
        <f t="shared" si="29"/>
        <v/>
      </c>
      <c r="W27" s="38" t="str">
        <f t="shared" si="30"/>
        <v/>
      </c>
      <c r="X27" s="38" t="str">
        <f t="shared" si="31"/>
        <v/>
      </c>
      <c r="Y27" s="39" t="s">
        <v>47</v>
      </c>
    </row>
    <row r="28" spans="1:25" x14ac:dyDescent="0.2">
      <c r="A28" s="32">
        <v>42266</v>
      </c>
      <c r="B28" s="32" t="s">
        <v>49</v>
      </c>
      <c r="C28" s="33"/>
      <c r="D28" s="35"/>
      <c r="E28" s="35"/>
      <c r="F28" t="str">
        <f>IF(K28="X",Gesamt!$C$8,IF(J28="X",Gesamt!$C$9,IF(IF(E28&lt;D28,E28+(24-D28),E28-D28)&gt;0,IF(E28&lt;D28,E28+(24-D28),E28-D28),"")))</f>
        <v/>
      </c>
      <c r="G28" s="36" t="str">
        <f t="shared" si="21"/>
        <v/>
      </c>
      <c r="H28" s="36" t="str">
        <f t="shared" si="22"/>
        <v/>
      </c>
      <c r="I28" s="36" t="str">
        <f t="shared" si="23"/>
        <v/>
      </c>
      <c r="J28" s="36" t="str">
        <f t="shared" si="24"/>
        <v/>
      </c>
      <c r="K28" s="36" t="str">
        <f t="shared" si="25"/>
        <v/>
      </c>
      <c r="L28" s="41" t="str">
        <f>IF(OR(Q28=1,Q29=1,B28="Sonntag",B29="Sonntag"),"",SUM(R28:X28))</f>
        <v/>
      </c>
      <c r="M28" s="42" t="str">
        <f>IF(B28="Sonntag","",IF(AND(Q28=1,D28&gt;E28),SUM(U28:X28),""))</f>
        <v/>
      </c>
      <c r="N28" s="42" t="str">
        <f>IF(AND(Q28=1,Q29=1),"",IF(Q29=1,SUM(R28:T28),""))</f>
        <v/>
      </c>
      <c r="O28" s="42" t="str">
        <f>IF(Q29=1,"",IF(AND(B28="Sonntag",D28&gt;E28,Q28=0),SUM(U28:X28),""))</f>
        <v/>
      </c>
      <c r="P28" s="42">
        <f>IF(OR(Q28=1,Q29=1),"",IF(B29="Sonntag",SUM(R28:T28),""))</f>
        <v>0</v>
      </c>
      <c r="Q28" s="42" t="b">
        <f>OR(Feiertage!$B$1=A28,Feiertage!$B$2=A28,Feiertage!$B$3=A28,Feiertage!$B$4=A28,Feiertage!$B$5=A28,Feiertage!$B$6=A28,Feiertage!$B$7=A28,Feiertage!$B$8=A28,Feiertage!$B$9=A28)</f>
        <v>0</v>
      </c>
      <c r="R28" s="42" t="str">
        <f>IF(AND(D28&gt;E28,D28&lt;20),4,IF(AND(D28&lt;E28,D28&lt;=6),6-D28,""))</f>
        <v/>
      </c>
      <c r="S28" s="42" t="str">
        <f t="shared" si="26"/>
        <v/>
      </c>
      <c r="T28" s="42" t="str">
        <f t="shared" si="27"/>
        <v/>
      </c>
      <c r="U28" s="42" t="str">
        <f t="shared" si="28"/>
        <v/>
      </c>
      <c r="V28" s="42" t="str">
        <f t="shared" si="29"/>
        <v/>
      </c>
      <c r="W28" s="42" t="str">
        <f t="shared" si="30"/>
        <v/>
      </c>
      <c r="X28" s="42" t="str">
        <f t="shared" si="31"/>
        <v/>
      </c>
      <c r="Y28" s="43" t="s">
        <v>49</v>
      </c>
    </row>
    <row r="29" spans="1:25" x14ac:dyDescent="0.2">
      <c r="A29" s="32">
        <v>42267</v>
      </c>
      <c r="B29" s="32" t="s">
        <v>44</v>
      </c>
      <c r="C29" s="33"/>
      <c r="D29" s="35"/>
      <c r="E29" s="35"/>
      <c r="F29" t="str">
        <f>IF(K29="X",Gesamt!$C$8,IF(J29="X",Gesamt!$C$9,IF(IF(E29&lt;D29,E29+(24-D29),E29-D29)&gt;0,IF(E29&lt;D29,E29+(24-D29),E29-D29),"")))</f>
        <v/>
      </c>
      <c r="G29" s="36" t="str">
        <f t="shared" si="21"/>
        <v/>
      </c>
      <c r="H29" s="36" t="str">
        <f t="shared" si="22"/>
        <v/>
      </c>
      <c r="I29" s="36" t="str">
        <f t="shared" si="23"/>
        <v/>
      </c>
      <c r="J29" s="36" t="str">
        <f t="shared" si="24"/>
        <v/>
      </c>
      <c r="K29" s="36" t="str">
        <f t="shared" si="25"/>
        <v/>
      </c>
      <c r="L29" s="44" t="str">
        <f>IF(OR(Q29=1,Q30=1,B29="Sonntag",B30="Sonntag"),"",SUM(R29:X29))</f>
        <v/>
      </c>
      <c r="M29" s="45" t="str">
        <f>IF(B30="Sonntag","",IF(AND(Q29=1,D29&gt;E29),SUM(U29:X29),""))</f>
        <v/>
      </c>
      <c r="N29" s="45" t="str">
        <f>IF(AND(Q29=1,Q31=1),"",IF(Q30=1,SUM(R29:T29),""))</f>
        <v/>
      </c>
      <c r="O29" s="45" t="str">
        <f>IF(Q31=1,"",IF(AND(B29="Sonntag",D29&gt;E29,Q29=0),SUM(U29:X29),""))</f>
        <v/>
      </c>
      <c r="P29" s="45" t="str">
        <f>IF(OR(Q29=1,Q31=1),"",IF(B30="Sonntag",SUM(R29:T29),""))</f>
        <v/>
      </c>
      <c r="Q29" s="45" t="b">
        <f>OR(Feiertage!$B$1=A29,Feiertage!$B$2=A29,Feiertage!$B$3=A29,Feiertage!$B$4=A29,Feiertage!$B$5=A29,Feiertage!$B$6=A29,Feiertage!$B$7=A29,Feiertage!$B$8=A29,Feiertage!$B$9=A29)</f>
        <v>0</v>
      </c>
      <c r="R29" s="45" t="str">
        <f>IF(AND(D29&gt;E29,D29&lt;20),4,"")</f>
        <v/>
      </c>
      <c r="S29" s="45" t="str">
        <f t="shared" si="26"/>
        <v/>
      </c>
      <c r="T29" s="45" t="str">
        <f t="shared" si="27"/>
        <v/>
      </c>
      <c r="U29" s="45" t="str">
        <f t="shared" si="28"/>
        <v/>
      </c>
      <c r="V29" s="45" t="str">
        <f t="shared" si="29"/>
        <v/>
      </c>
      <c r="W29" s="45" t="str">
        <f t="shared" si="30"/>
        <v/>
      </c>
      <c r="X29" s="45" t="str">
        <f>IF(AND(D29&lt;E29,E29&lt;6),E29-D29,"")</f>
        <v/>
      </c>
      <c r="Y29" s="46" t="s">
        <v>44</v>
      </c>
    </row>
    <row r="30" spans="1:25" x14ac:dyDescent="0.2">
      <c r="A30" s="32"/>
      <c r="B30" s="32"/>
      <c r="C30" s="33"/>
      <c r="D30" s="102" t="s">
        <v>50</v>
      </c>
      <c r="E30" s="102"/>
      <c r="F30" s="48">
        <f>SUM(F23:F29)</f>
        <v>0</v>
      </c>
      <c r="G30" s="48">
        <f>SUM(G23:G29)</f>
        <v>0</v>
      </c>
      <c r="H30" s="48">
        <f>SUM(H23:H29)</f>
        <v>0</v>
      </c>
      <c r="I30" s="48">
        <f>SUM(I23:I29)</f>
        <v>0</v>
      </c>
      <c r="J30" s="49">
        <f>COUNTIF(J23:J29,"X")</f>
        <v>0</v>
      </c>
      <c r="K30" s="50">
        <f>COUNTIF(K23:K29,"X")</f>
        <v>0</v>
      </c>
      <c r="L30" s="31"/>
      <c r="M30" s="31"/>
      <c r="N30" s="31"/>
      <c r="O30" s="31"/>
      <c r="P30" s="31"/>
    </row>
    <row r="31" spans="1:25" x14ac:dyDescent="0.2">
      <c r="A31" s="32">
        <v>42268</v>
      </c>
      <c r="B31" s="32" t="s">
        <v>51</v>
      </c>
      <c r="C31" s="33"/>
      <c r="D31" s="35"/>
      <c r="E31" s="35"/>
      <c r="F31" t="str">
        <f>IF(K31="X",Gesamt!$C$8,IF(J31="X",Gesamt!$C$9,IF(IF(E31&lt;D31,E31+(24-D31),E31-D31)&gt;0,IF(E31&lt;D31,E31+(24-D31),E31-D31),"")))</f>
        <v/>
      </c>
      <c r="G31" s="36" t="str">
        <f t="shared" ref="G31:G37" si="32">IF(SUM(L31:P31)=0,"",SUM(L31:P31))</f>
        <v/>
      </c>
      <c r="H31" s="36" t="str">
        <f t="shared" ref="H31:H37" si="33">IF(D31="","",IF(Q31=0,IF(B31="Sonntag",IF(D31&gt;E31,24-D31,E31-D31),IF(AND(B31="Samstag",Q32=0),IF(D31&gt;E31,E31,""),"")),IF(AND(B31="Samstag",Q32=0),IF(D31&gt;E31,E31,""),"")))</f>
        <v/>
      </c>
      <c r="I31" s="36" t="str">
        <f t="shared" ref="I31:I37" si="34">IF(D31="","",IF(AND(Q31=1,Q32=1),IF(D31&gt;E31,24-D31+E31,E31-D31),IF(Q31=1,IF(D31&gt;E31,24-D31,E31-D31),IF(AND(Q32=1,D31&gt;E31),E31,""))))</f>
        <v/>
      </c>
      <c r="J31" s="36" t="str">
        <f t="shared" ref="J31:J37" si="35">IF(C31="Urlaub","X","")</f>
        <v/>
      </c>
      <c r="K31" s="36" t="str">
        <f t="shared" ref="K31:K37" si="36">IF(C31="Krank","X","")</f>
        <v/>
      </c>
      <c r="L31" s="37">
        <f>IF(OR(Q31=1,Q32=1,B31="Sonntag",B32="Sonntag"),"",SUM(R31:W31))</f>
        <v>0</v>
      </c>
      <c r="M31" s="38" t="str">
        <f>IF(B31="Sonntag","",IF(AND(Q31=1,D31&gt;E31),SUM(U31:W31),""))</f>
        <v/>
      </c>
      <c r="N31" s="38" t="str">
        <f>IF(OR(AND(Q31=1,Q32=1),AND(Q32=1,B31="Sonntag")),"",IF(Q32=1,SUM(R31:T31),""))</f>
        <v/>
      </c>
      <c r="O31" s="38" t="str">
        <f>IF(Q32=1,"",IF(AND(B31="Sonntag",D31&gt;E31,Q31=0),SUM(U31:W31),""))</f>
        <v/>
      </c>
      <c r="P31" s="38" t="str">
        <f>IF(OR(Q31=1,Q32=1),"",IF(B32="Sonntag",SUM(R31:W31),""))</f>
        <v/>
      </c>
      <c r="Q31" s="38" t="b">
        <f>OR(Feiertage!$B$1=A31,Feiertage!$B$2=A31,Feiertage!$B$3=A31,Feiertage!$B$4=A31,Feiertage!$B$5=A31,Feiertage!$B$6=A31,Feiertage!$B$7=A31,Feiertage!$B$8=A31,Feiertage!$B$9=A31)</f>
        <v>0</v>
      </c>
      <c r="R31" s="38" t="str">
        <f>IF(AND(D31&gt;E31,D31&lt;20),4,"")</f>
        <v/>
      </c>
      <c r="S31" s="38" t="str">
        <f t="shared" ref="S31:S37" si="37">IF(AND(D31&gt;E31,D31&gt;=20),24-D31,"")</f>
        <v/>
      </c>
      <c r="T31" s="38" t="str">
        <f t="shared" ref="T31:T37" si="38">IF(AND(D31&lt;E31,E31&gt;=20),E31-20,"")</f>
        <v/>
      </c>
      <c r="U31" s="38" t="str">
        <f t="shared" ref="U31:U37" si="39">IF(AND(D31&gt;E31,E31&gt;=6),6,"")</f>
        <v/>
      </c>
      <c r="V31" s="38" t="str">
        <f t="shared" ref="V31:V37" si="40">IF(AND(D31&gt;E31,E31&lt;6),E31,"")</f>
        <v/>
      </c>
      <c r="W31" s="38" t="str">
        <f t="shared" ref="W31:W37" si="41">IF(AND(D31&lt;E31,E31&gt;=6,D31&lt;=6),6-D31,"")</f>
        <v/>
      </c>
      <c r="X31" s="38" t="str">
        <f t="shared" ref="X31:X36" si="42">IF(AND(D31&lt;E31,E31&lt;6),6-E31,"")</f>
        <v/>
      </c>
      <c r="Y31" s="39" t="s">
        <v>47</v>
      </c>
    </row>
    <row r="32" spans="1:25" x14ac:dyDescent="0.2">
      <c r="A32" s="32">
        <v>42269</v>
      </c>
      <c r="B32" s="32" t="s">
        <v>52</v>
      </c>
      <c r="C32" s="33"/>
      <c r="D32" s="35"/>
      <c r="E32" s="35"/>
      <c r="F32" t="str">
        <f>IF(K32="X",Gesamt!$C$8,IF(J32="X",Gesamt!$C$9,IF(IF(E32&lt;D32,E32+(24-D32),E32-D32)&gt;0,IF(E32&lt;D32,E32+(24-D32),E32-D32),"")))</f>
        <v/>
      </c>
      <c r="G32" s="36" t="str">
        <f t="shared" si="32"/>
        <v/>
      </c>
      <c r="H32" s="36" t="str">
        <f t="shared" si="33"/>
        <v/>
      </c>
      <c r="I32" s="36" t="str">
        <f t="shared" si="34"/>
        <v/>
      </c>
      <c r="J32" s="36" t="str">
        <f t="shared" si="35"/>
        <v/>
      </c>
      <c r="K32" s="36" t="str">
        <f t="shared" si="36"/>
        <v/>
      </c>
      <c r="L32" s="37">
        <f>IF(OR(Q32=1,Q33=1,B32="Sonntag",B33="Sonntag"),"",SUM(R32:W32))</f>
        <v>0</v>
      </c>
      <c r="M32" s="38" t="str">
        <f>IF(B32="Sonntag","",IF(AND(Q32=1,D32&gt;E32),SUM(U32:W32),""))</f>
        <v/>
      </c>
      <c r="N32" s="38" t="str">
        <f>IF(OR(AND(Q32=1,Q33=1),AND(Q33=1,B32="Sonntag")),"",IF(Q33=1,SUM(R32:T32),""))</f>
        <v/>
      </c>
      <c r="O32" s="38" t="str">
        <f>IF(Q33=1,"",IF(AND(B32="Sonntag",D32&gt;E32,Q32=0),SUM(U32:W32),""))</f>
        <v/>
      </c>
      <c r="P32" s="38" t="str">
        <f>IF(OR(Q32=1,Q33=1),"",IF(B33="Sonntag",SUM(R32:W32),""))</f>
        <v/>
      </c>
      <c r="Q32" s="38" t="b">
        <f>OR(Feiertage!$B$1=A32,Feiertage!$B$2=A32,Feiertage!$B$3=A32,Feiertage!$B$4=A32,Feiertage!$B$5=A32,Feiertage!$B$6=A32,Feiertage!$B$7=A32,Feiertage!$B$8=A32,Feiertage!$B$9=A32)</f>
        <v>0</v>
      </c>
      <c r="R32" s="38" t="str">
        <f>IF(AND(D32&gt;E32,D32&lt;20),4,"")</f>
        <v/>
      </c>
      <c r="S32" s="38" t="str">
        <f t="shared" si="37"/>
        <v/>
      </c>
      <c r="T32" s="38" t="str">
        <f t="shared" si="38"/>
        <v/>
      </c>
      <c r="U32" s="38" t="str">
        <f t="shared" si="39"/>
        <v/>
      </c>
      <c r="V32" s="38" t="str">
        <f t="shared" si="40"/>
        <v/>
      </c>
      <c r="W32" s="38" t="str">
        <f t="shared" si="41"/>
        <v/>
      </c>
      <c r="X32" s="38" t="str">
        <f t="shared" si="42"/>
        <v/>
      </c>
      <c r="Y32" s="39" t="s">
        <v>47</v>
      </c>
    </row>
    <row r="33" spans="1:25" x14ac:dyDescent="0.2">
      <c r="A33" s="32">
        <v>42270</v>
      </c>
      <c r="B33" s="32" t="s">
        <v>53</v>
      </c>
      <c r="C33" s="33"/>
      <c r="D33" s="35"/>
      <c r="E33" s="35"/>
      <c r="F33" t="str">
        <f>IF(K33="X",Gesamt!$C$8,IF(J33="X",Gesamt!$C$9,IF(IF(E33&lt;D33,E33+(24-D33),E33-D33)&gt;0,IF(E33&lt;D33,E33+(24-D33),E33-D33),"")))</f>
        <v/>
      </c>
      <c r="G33" s="36" t="str">
        <f t="shared" si="32"/>
        <v/>
      </c>
      <c r="H33" s="36" t="str">
        <f t="shared" si="33"/>
        <v/>
      </c>
      <c r="I33" s="36" t="str">
        <f t="shared" si="34"/>
        <v/>
      </c>
      <c r="J33" s="36" t="str">
        <f t="shared" si="35"/>
        <v/>
      </c>
      <c r="K33" s="36" t="str">
        <f t="shared" si="36"/>
        <v/>
      </c>
      <c r="L33" s="37">
        <f>IF(OR(Q33=1,Q34=1,B33="Sonntag",B34="Sonntag"),"",SUM(R33:W33))</f>
        <v>0</v>
      </c>
      <c r="M33" s="38" t="str">
        <f>IF(B33="Sonntag","",IF(AND(Q33=1,D33&gt;E33),SUM(U33:W33),""))</f>
        <v/>
      </c>
      <c r="N33" s="38" t="str">
        <f>IF(OR(AND(Q33=1,Q34=1),AND(Q34=1,B33="Sonntag")),"",IF(Q34=1,SUM(R33:T33),""))</f>
        <v/>
      </c>
      <c r="O33" s="38" t="str">
        <f>IF(Q34=1,"",IF(AND(B33="Sonntag",D33&gt;E33,Q33=0),SUM(U33:W33),""))</f>
        <v/>
      </c>
      <c r="P33" s="38" t="str">
        <f>IF(OR(Q33=1,Q34=1),"",IF(B34="Sonntag",SUM(R33:W33),""))</f>
        <v/>
      </c>
      <c r="Q33" s="38" t="b">
        <f>OR(Feiertage!$B$1=A33,Feiertage!$B$2=A33,Feiertage!$B$3=A33,Feiertage!$B$4=A33,Feiertage!$B$5=A33,Feiertage!$B$6=A33,Feiertage!$B$7=A33,Feiertage!$B$8=A33,Feiertage!$B$9=A33)</f>
        <v>0</v>
      </c>
      <c r="R33" s="38" t="str">
        <f>IF(AND(D33&gt;E33,D33&lt;20),4,"")</f>
        <v/>
      </c>
      <c r="S33" s="38" t="str">
        <f t="shared" si="37"/>
        <v/>
      </c>
      <c r="T33" s="38" t="str">
        <f t="shared" si="38"/>
        <v/>
      </c>
      <c r="U33" s="38" t="str">
        <f t="shared" si="39"/>
        <v/>
      </c>
      <c r="V33" s="38" t="str">
        <f t="shared" si="40"/>
        <v/>
      </c>
      <c r="W33" s="38" t="str">
        <f t="shared" si="41"/>
        <v/>
      </c>
      <c r="X33" s="38" t="str">
        <f t="shared" si="42"/>
        <v/>
      </c>
      <c r="Y33" s="39" t="s">
        <v>47</v>
      </c>
    </row>
    <row r="34" spans="1:25" x14ac:dyDescent="0.2">
      <c r="A34" s="32">
        <v>42271</v>
      </c>
      <c r="B34" s="32" t="s">
        <v>46</v>
      </c>
      <c r="C34" s="33"/>
      <c r="D34" s="35"/>
      <c r="E34" s="35"/>
      <c r="F34" t="str">
        <f>IF(K34="X",Gesamt!$C$8,IF(J34="X",Gesamt!$C$9,IF(IF(E34&lt;D34,E34+(24-D34),E34-D34)&gt;0,IF(E34&lt;D34,E34+(24-D34),E34-D34),"")))</f>
        <v/>
      </c>
      <c r="G34" s="36" t="str">
        <f t="shared" si="32"/>
        <v/>
      </c>
      <c r="H34" s="36" t="str">
        <f t="shared" si="33"/>
        <v/>
      </c>
      <c r="I34" s="36" t="str">
        <f t="shared" si="34"/>
        <v/>
      </c>
      <c r="J34" s="36" t="str">
        <f t="shared" si="35"/>
        <v/>
      </c>
      <c r="K34" s="36" t="str">
        <f t="shared" si="36"/>
        <v/>
      </c>
      <c r="L34" s="37">
        <f>IF(OR(Q34=1,Q35=1,B34="Sonntag",B35="Sonntag"),"",SUM(R34:W34))</f>
        <v>0</v>
      </c>
      <c r="M34" s="38" t="str">
        <f>IF(B34="Sonntag","",IF(AND(Q34=1,D34&gt;E34),SUM(U34:W34),""))</f>
        <v/>
      </c>
      <c r="N34" s="38" t="str">
        <f>IF(OR(AND(Q34=1,Q35=1),AND(Q35=1,B34="Sonntag")),"",IF(Q35=1,SUM(R34:T34),""))</f>
        <v/>
      </c>
      <c r="O34" s="38" t="str">
        <f>IF(Q35=1,"",IF(AND(B34="Sonntag",D34&gt;E34,Q34=0),SUM(U34:W34),""))</f>
        <v/>
      </c>
      <c r="P34" s="38" t="str">
        <f>IF(OR(Q34=1,Q35=1),"",IF(B35="Sonntag",SUM(R34:W34),""))</f>
        <v/>
      </c>
      <c r="Q34" s="38" t="b">
        <f>OR(Feiertage!$B$1=A34,Feiertage!$B$2=A34,Feiertage!$B$3=A34,Feiertage!$B$4=A34,Feiertage!$B$5=A34,Feiertage!$B$6=A34,Feiertage!$B$7=A34,Feiertage!$B$8=A34,Feiertage!$B$9=A34)</f>
        <v>0</v>
      </c>
      <c r="R34" s="38" t="str">
        <f>IF(AND(D34&gt;E34,D34&lt;20),4,"")</f>
        <v/>
      </c>
      <c r="S34" s="38" t="str">
        <f t="shared" si="37"/>
        <v/>
      </c>
      <c r="T34" s="38" t="str">
        <f t="shared" si="38"/>
        <v/>
      </c>
      <c r="U34" s="38" t="str">
        <f t="shared" si="39"/>
        <v/>
      </c>
      <c r="V34" s="38" t="str">
        <f t="shared" si="40"/>
        <v/>
      </c>
      <c r="W34" s="38" t="str">
        <f t="shared" si="41"/>
        <v/>
      </c>
      <c r="X34" s="38" t="str">
        <f t="shared" si="42"/>
        <v/>
      </c>
      <c r="Y34" s="39" t="s">
        <v>47</v>
      </c>
    </row>
    <row r="35" spans="1:25" x14ac:dyDescent="0.2">
      <c r="A35" s="32">
        <v>42272</v>
      </c>
      <c r="B35" s="32" t="s">
        <v>48</v>
      </c>
      <c r="C35" s="33"/>
      <c r="D35" s="35"/>
      <c r="E35" s="35"/>
      <c r="F35" t="str">
        <f>IF(K35="X",Gesamt!$C$8,IF(J35="X",Gesamt!$C$9,IF(IF(E35&lt;D35,E35+(24-D35),E35-D35)&gt;0,IF(E35&lt;D35,E35+(24-D35),E35-D35),"")))</f>
        <v/>
      </c>
      <c r="G35" s="36" t="str">
        <f t="shared" si="32"/>
        <v/>
      </c>
      <c r="H35" s="36" t="str">
        <f t="shared" si="33"/>
        <v/>
      </c>
      <c r="I35" s="36" t="str">
        <f t="shared" si="34"/>
        <v/>
      </c>
      <c r="J35" s="36" t="str">
        <f t="shared" si="35"/>
        <v/>
      </c>
      <c r="K35" s="36" t="str">
        <f t="shared" si="36"/>
        <v/>
      </c>
      <c r="L35" s="37">
        <f>IF(OR(Q35=1,Q36=1,B35="Sonntag",B36="Sonntag"),"",SUM(R35:W35))</f>
        <v>0</v>
      </c>
      <c r="M35" s="38" t="str">
        <f>IF(B35="Sonntag","",IF(AND(Q35=1,D35&gt;E35),SUM(U35:W35),""))</f>
        <v/>
      </c>
      <c r="N35" s="38" t="str">
        <f>IF(OR(AND(Q35=1,Q36=1),AND(Q36=1,B35="Sonntag")),"",IF(Q36=1,SUM(R35:T35),""))</f>
        <v/>
      </c>
      <c r="O35" s="38" t="str">
        <f>IF(Q36=1,"",IF(AND(B35="Sonntag",D35&gt;E35,Q35=0),SUM(U35:W35),""))</f>
        <v/>
      </c>
      <c r="P35" s="38" t="str">
        <f>IF(OR(Q35=1,Q36=1),"",IF(B36="Sonntag",SUM(R35:W35),""))</f>
        <v/>
      </c>
      <c r="Q35" s="38" t="b">
        <f>OR(Feiertage!$B$1=A35,Feiertage!$B$2=A35,Feiertage!$B$3=A35,Feiertage!$B$4=A35,Feiertage!$B$5=A35,Feiertage!$B$6=A35,Feiertage!$B$7=A35,Feiertage!$B$8=A35,Feiertage!$B$9=A35)</f>
        <v>0</v>
      </c>
      <c r="R35" s="38" t="str">
        <f>IF(AND(D35&gt;E35,D35&lt;20),4,"")</f>
        <v/>
      </c>
      <c r="S35" s="38" t="str">
        <f t="shared" si="37"/>
        <v/>
      </c>
      <c r="T35" s="38" t="str">
        <f t="shared" si="38"/>
        <v/>
      </c>
      <c r="U35" s="38" t="str">
        <f t="shared" si="39"/>
        <v/>
      </c>
      <c r="V35" s="38" t="str">
        <f t="shared" si="40"/>
        <v/>
      </c>
      <c r="W35" s="38" t="str">
        <f t="shared" si="41"/>
        <v/>
      </c>
      <c r="X35" s="38" t="str">
        <f t="shared" si="42"/>
        <v/>
      </c>
      <c r="Y35" s="39" t="s">
        <v>47</v>
      </c>
    </row>
    <row r="36" spans="1:25" x14ac:dyDescent="0.2">
      <c r="A36" s="32">
        <v>42273</v>
      </c>
      <c r="B36" s="32" t="s">
        <v>49</v>
      </c>
      <c r="C36" s="33"/>
      <c r="D36" s="35"/>
      <c r="E36" s="35"/>
      <c r="F36" t="str">
        <f>IF(K36="X",Gesamt!$C$8,IF(J36="X",Gesamt!$C$9,IF(IF(E36&lt;D36,E36+(24-D36),E36-D36)&gt;0,IF(E36&lt;D36,E36+(24-D36),E36-D36),"")))</f>
        <v/>
      </c>
      <c r="G36" s="36" t="str">
        <f t="shared" si="32"/>
        <v/>
      </c>
      <c r="H36" s="36" t="str">
        <f t="shared" si="33"/>
        <v/>
      </c>
      <c r="I36" s="36" t="str">
        <f t="shared" si="34"/>
        <v/>
      </c>
      <c r="J36" s="36" t="str">
        <f t="shared" si="35"/>
        <v/>
      </c>
      <c r="K36" s="36" t="str">
        <f t="shared" si="36"/>
        <v/>
      </c>
      <c r="L36" s="41" t="str">
        <f>IF(OR(Q36=1,Q37=1,B36="Sonntag",B37="Sonntag"),"",SUM(R36:X36))</f>
        <v/>
      </c>
      <c r="M36" s="42" t="str">
        <f>IF(B36="Sonntag","",IF(AND(Q36=1,D36&gt;E36),SUM(U36:X36),""))</f>
        <v/>
      </c>
      <c r="N36" s="42" t="str">
        <f>IF(AND(Q36=1,Q37=1),"",IF(Q37=1,SUM(R36:T36),""))</f>
        <v/>
      </c>
      <c r="O36" s="42" t="str">
        <f>IF(Q37=1,"",IF(AND(B36="Sonntag",D36&gt;E36,Q36=0),SUM(U36:X36),""))</f>
        <v/>
      </c>
      <c r="P36" s="42">
        <f>IF(OR(Q36=1,Q37=1),"",IF(B37="Sonntag",SUM(R36:T36),""))</f>
        <v>0</v>
      </c>
      <c r="Q36" s="42" t="b">
        <f>OR(Feiertage!$B$1=A36,Feiertage!$B$2=A36,Feiertage!$B$3=A36,Feiertage!$B$4=A36,Feiertage!$B$5=A36,Feiertage!$B$6=A36,Feiertage!$B$7=A36,Feiertage!$B$8=A36,Feiertage!$B$9=A36)</f>
        <v>0</v>
      </c>
      <c r="R36" s="42" t="str">
        <f>IF(AND(D36&gt;E36,D36&lt;20),4,IF(AND(D36&lt;E36,D36&lt;=6),6-D36,""))</f>
        <v/>
      </c>
      <c r="S36" s="42" t="str">
        <f t="shared" si="37"/>
        <v/>
      </c>
      <c r="T36" s="42" t="str">
        <f t="shared" si="38"/>
        <v/>
      </c>
      <c r="U36" s="42" t="str">
        <f t="shared" si="39"/>
        <v/>
      </c>
      <c r="V36" s="42" t="str">
        <f t="shared" si="40"/>
        <v/>
      </c>
      <c r="W36" s="42" t="str">
        <f t="shared" si="41"/>
        <v/>
      </c>
      <c r="X36" s="42" t="str">
        <f t="shared" si="42"/>
        <v/>
      </c>
      <c r="Y36" s="43" t="s">
        <v>49</v>
      </c>
    </row>
    <row r="37" spans="1:25" x14ac:dyDescent="0.2">
      <c r="A37" s="32">
        <v>42274</v>
      </c>
      <c r="B37" s="32" t="s">
        <v>44</v>
      </c>
      <c r="C37" s="33"/>
      <c r="D37" s="35"/>
      <c r="E37" s="35"/>
      <c r="F37" t="str">
        <f>IF(K37="X",Gesamt!$C$8,IF(J37="X",Gesamt!$C$9,IF(IF(E37&lt;D37,E37+(24-D37),E37-D37)&gt;0,IF(E37&lt;D37,E37+(24-D37),E37-D37),"")))</f>
        <v/>
      </c>
      <c r="G37" s="36" t="str">
        <f t="shared" si="32"/>
        <v/>
      </c>
      <c r="H37" s="36" t="str">
        <f t="shared" si="33"/>
        <v/>
      </c>
      <c r="I37" s="36" t="str">
        <f t="shared" si="34"/>
        <v/>
      </c>
      <c r="J37" s="36" t="str">
        <f t="shared" si="35"/>
        <v/>
      </c>
      <c r="K37" s="36" t="str">
        <f t="shared" si="36"/>
        <v/>
      </c>
      <c r="L37" s="44" t="str">
        <f>IF(OR(Q37=1,Q38=1,B37="Sonntag",B38="Sonntag"),"",SUM(R37:X37))</f>
        <v/>
      </c>
      <c r="M37" s="45" t="str">
        <f>IF(B38="Sonntag","",IF(AND(Q37=1,D37&gt;E37),SUM(U37:X37),""))</f>
        <v/>
      </c>
      <c r="N37" s="45" t="str">
        <f>IF(AND(Q37=1,Q42=1),"",IF(Q38=1,SUM(R37:T37),""))</f>
        <v/>
      </c>
      <c r="O37" s="45" t="str">
        <f>IF(Q42=1,"",IF(AND(B37="Sonntag",D37&gt;E37,Q37=0),SUM(U37:X37),""))</f>
        <v/>
      </c>
      <c r="P37" s="45" t="str">
        <f>IF(OR(Q37=1,Q42=1),"",IF(B38="Sonntag",SUM(R37:T37),""))</f>
        <v/>
      </c>
      <c r="Q37" s="45" t="b">
        <f>OR(Feiertage!$B$1=A37,Feiertage!$B$2=A37,Feiertage!$B$3=A37,Feiertage!$B$4=A37,Feiertage!$B$5=A37,Feiertage!$B$6=A37,Feiertage!$B$7=A37,Feiertage!$B$8=A37,Feiertage!$B$9=A37)</f>
        <v>0</v>
      </c>
      <c r="R37" s="45" t="str">
        <f>IF(AND(D37&gt;E37,D37&lt;20),4,"")</f>
        <v/>
      </c>
      <c r="S37" s="45" t="str">
        <f t="shared" si="37"/>
        <v/>
      </c>
      <c r="T37" s="45" t="str">
        <f t="shared" si="38"/>
        <v/>
      </c>
      <c r="U37" s="45" t="str">
        <f t="shared" si="39"/>
        <v/>
      </c>
      <c r="V37" s="45" t="str">
        <f t="shared" si="40"/>
        <v/>
      </c>
      <c r="W37" s="45" t="str">
        <f t="shared" si="41"/>
        <v/>
      </c>
      <c r="X37" s="45" t="str">
        <f>IF(AND(D37&lt;E37,E37&lt;6),E37-D37,"")</f>
        <v/>
      </c>
      <c r="Y37" s="46" t="s">
        <v>44</v>
      </c>
    </row>
    <row r="38" spans="1:25" x14ac:dyDescent="0.2">
      <c r="A38" s="32"/>
      <c r="B38" s="32"/>
      <c r="C38" s="33"/>
      <c r="D38" s="102" t="s">
        <v>50</v>
      </c>
      <c r="E38" s="102"/>
      <c r="F38" s="48">
        <f>SUM(F31:F37)</f>
        <v>0</v>
      </c>
      <c r="G38" s="48">
        <f>SUM(G31:G37)</f>
        <v>0</v>
      </c>
      <c r="H38" s="48">
        <f>SUM(H31:H37)</f>
        <v>0</v>
      </c>
      <c r="I38" s="48">
        <f>SUM(I31:I37)</f>
        <v>0</v>
      </c>
      <c r="J38" s="49">
        <f>COUNTIF(J31:J37,"X")</f>
        <v>0</v>
      </c>
      <c r="K38" s="50">
        <f>COUNTIF(K31:K37,"X")</f>
        <v>0</v>
      </c>
      <c r="L38" s="31"/>
      <c r="M38" s="31"/>
      <c r="N38" s="31"/>
      <c r="O38" s="31"/>
      <c r="P38" s="31"/>
    </row>
    <row r="39" spans="1:25" x14ac:dyDescent="0.2">
      <c r="A39" s="32">
        <v>42275</v>
      </c>
      <c r="B39" s="32" t="s">
        <v>51</v>
      </c>
      <c r="C39" s="33"/>
      <c r="D39" s="35"/>
      <c r="E39" s="35"/>
      <c r="F39" t="str">
        <f>IF(K39="X",Gesamt!$C$8,IF(J39="X",Gesamt!$C$9,IF(IF(E39&lt;D39,E39+(24-D39),E39-D39)&gt;0,IF(E39&lt;D39,E39+(24-D39),E39-D39),"")))</f>
        <v/>
      </c>
      <c r="G39" s="36" t="str">
        <f>IF(SUM(L39:P39)=0,"",SUM(L39:P39))</f>
        <v/>
      </c>
      <c r="H39" s="36" t="str">
        <f>IF(D39="","",IF(Q39=0,IF(B39="Sonntag",IF(D39&gt;E39,24-D39,E39-D39),IF(AND(B39="Samstag",Q40=0),IF(D39&gt;E39,E39,""),"")),IF(AND(B39="Samstag",Q40=0),IF(D39&gt;E39,E39,""),"")))</f>
        <v/>
      </c>
      <c r="I39" s="36" t="str">
        <f>IF(D39="","",IF(AND(Q39=1,Q40=1),IF(D39&gt;E39,24-D39+E39,E39-D39),IF(Q39=1,IF(D39&gt;E39,24-D39,E39-D39),IF(AND(Q40=1,D39&gt;E39),E39,""))))</f>
        <v/>
      </c>
      <c r="J39" s="36" t="str">
        <f>IF(C39="Urlaub","X","")</f>
        <v/>
      </c>
      <c r="K39" s="36" t="str">
        <f>IF(C39="Krank","X","")</f>
        <v/>
      </c>
      <c r="L39" s="37">
        <f>IF(OR(Q39=1,Q40=1,B39="Sonntag",B40="Sonntag"),"",SUM(R39:W39))</f>
        <v>0</v>
      </c>
      <c r="M39" s="38" t="str">
        <f>IF(B39="Sonntag","",IF(AND(Q39=1,D39&gt;E39),SUM(U39:W39),""))</f>
        <v/>
      </c>
      <c r="N39" s="38" t="str">
        <f>IF(OR(AND(Q39=1,Q40=1),AND(Q40=1,B39="Sonntag")),"",IF(Q40=1,SUM(R39:T39),""))</f>
        <v/>
      </c>
      <c r="O39" s="38" t="str">
        <f>IF(Q40=1,"",IF(AND(B39="Sonntag",D39&gt;E39,Q39=0),SUM(U39:W39),""))</f>
        <v/>
      </c>
      <c r="P39" s="38" t="str">
        <f>IF(OR(Q39=1,Q40=1),"",IF(B40="Sonntag",SUM(R39:W39),""))</f>
        <v/>
      </c>
      <c r="Q39" s="38" t="b">
        <f>OR(Feiertage!$B$1=A39,Feiertage!$B$2=A39,Feiertage!$B$3=A39,Feiertage!$B$4=A39,Feiertage!$B$5=A39,Feiertage!$B$6=A39,Feiertage!$B$7=A39,Feiertage!$B$8=A39,Feiertage!$B$9=A39)</f>
        <v>0</v>
      </c>
      <c r="R39" s="38" t="str">
        <f>IF(AND(D39&gt;E39,D39&lt;20),4,"")</f>
        <v/>
      </c>
      <c r="S39" s="38" t="str">
        <f>IF(AND(D39&gt;E39,D39&gt;=20),24-D39,"")</f>
        <v/>
      </c>
      <c r="T39" s="38" t="str">
        <f>IF(AND(D39&lt;E39,E39&gt;=20),E39-20,"")</f>
        <v/>
      </c>
      <c r="U39" s="38" t="str">
        <f>IF(AND(D39&gt;E39,E39&gt;=6),6,"")</f>
        <v/>
      </c>
      <c r="V39" s="38" t="str">
        <f>IF(AND(D39&gt;E39,E39&lt;6),E39,"")</f>
        <v/>
      </c>
      <c r="W39" s="38" t="str">
        <f>IF(AND(D39&lt;E39,E39&gt;=6,D39&lt;=6),6-D39,"")</f>
        <v/>
      </c>
      <c r="X39" s="38" t="str">
        <f>IF(AND(D39&lt;E39,E39&lt;6),6-E39,"")</f>
        <v/>
      </c>
      <c r="Y39" s="39" t="s">
        <v>47</v>
      </c>
    </row>
    <row r="40" spans="1:25" x14ac:dyDescent="0.2">
      <c r="A40" s="32">
        <v>42276</v>
      </c>
      <c r="B40" s="32" t="s">
        <v>52</v>
      </c>
      <c r="C40" s="33"/>
      <c r="D40" s="35"/>
      <c r="E40" s="35"/>
      <c r="F40" t="str">
        <f>IF(K40="X",Gesamt!$C$8,IF(J40="X",Gesamt!$C$9,IF(IF(E40&lt;D40,E40+(24-D40),E40-D40)&gt;0,IF(E40&lt;D40,E40+(24-D40),E40-D40),"")))</f>
        <v/>
      </c>
      <c r="G40" s="36" t="str">
        <f>IF(SUM(L40:P40)=0,"",SUM(L40:P40))</f>
        <v/>
      </c>
      <c r="H40" s="36" t="str">
        <f>IF(D40="","",IF(Q40=0,IF(B40="Sonntag",IF(D40&gt;E40,24-D40,E40-D40),IF(AND(B40="Samstag",Q41=0),IF(D40&gt;E40,E40,""),"")),IF(AND(B40="Samstag",Q41=0),IF(D40&gt;E40,E40,""),"")))</f>
        <v/>
      </c>
      <c r="I40" s="36" t="str">
        <f>IF(D40="","",IF(AND(Q40=1,Q41=1),IF(D40&gt;E40,24-D40+E40,E40-D40),IF(Q40=1,IF(D40&gt;E40,24-D40,E40-D40),IF(AND(Q41=1,D40&gt;E40),E40,""))))</f>
        <v/>
      </c>
      <c r="J40" s="36" t="str">
        <f>IF(C40="Urlaub","X","")</f>
        <v/>
      </c>
      <c r="K40" s="36" t="str">
        <f>IF(C40="Krank","X","")</f>
        <v/>
      </c>
      <c r="L40" s="37">
        <f>IF(OR(Q40=1,Q41=1,B40="Sonntag",B41="Sonntag"),"",SUM(R40:W40))</f>
        <v>0</v>
      </c>
      <c r="M40" s="38" t="str">
        <f>IF(B40="Sonntag","",IF(AND(Q40=1,D40&gt;E40),SUM(U40:W40),""))</f>
        <v/>
      </c>
      <c r="N40" s="38" t="str">
        <f>IF(OR(AND(Q40=1,Q41=1),AND(Q41=1,B40="Sonntag")),"",IF(Q41=1,SUM(R40:T40),""))</f>
        <v/>
      </c>
      <c r="O40" s="38" t="str">
        <f>IF(Q41=1,"",IF(AND(B40="Sonntag",D40&gt;E40,Q40=0),SUM(U40:W40),""))</f>
        <v/>
      </c>
      <c r="P40" s="38" t="str">
        <f>IF(OR(Q40=1,Q41=1),"",IF(B41="Sonntag",SUM(R40:W40),""))</f>
        <v/>
      </c>
      <c r="Q40" s="38" t="b">
        <f>OR(Feiertage!$B$1=A40,Feiertage!$B$2=A40,Feiertage!$B$3=A40,Feiertage!$B$4=A40,Feiertage!$B$5=A40,Feiertage!$B$6=A40,Feiertage!$B$7=A40,Feiertage!$B$8=A40,Feiertage!$B$9=A40)</f>
        <v>0</v>
      </c>
      <c r="R40" s="38" t="str">
        <f>IF(AND(D40&gt;E40,D40&lt;20),4,"")</f>
        <v/>
      </c>
      <c r="S40" s="38" t="str">
        <f>IF(AND(D40&gt;E40,D40&gt;=20),24-D40,"")</f>
        <v/>
      </c>
      <c r="T40" s="38" t="str">
        <f>IF(AND(D40&lt;E40,E40&gt;=20),E40-20,"")</f>
        <v/>
      </c>
      <c r="U40" s="38" t="str">
        <f>IF(AND(D40&gt;E40,E40&gt;=6),6,"")</f>
        <v/>
      </c>
      <c r="V40" s="38" t="str">
        <f>IF(AND(D40&gt;E40,E40&lt;6),E40,"")</f>
        <v/>
      </c>
      <c r="W40" s="38" t="str">
        <f>IF(AND(D40&lt;E40,E40&gt;=6,D40&lt;=6),6-D40,"")</f>
        <v/>
      </c>
      <c r="X40" s="38" t="str">
        <f>IF(AND(D40&lt;E40,E40&lt;6),6-E40,"")</f>
        <v/>
      </c>
      <c r="Y40" s="39" t="s">
        <v>47</v>
      </c>
    </row>
    <row r="41" spans="1:25" x14ac:dyDescent="0.2">
      <c r="A41" s="32">
        <v>42277</v>
      </c>
      <c r="B41" s="32" t="s">
        <v>53</v>
      </c>
      <c r="C41" s="33"/>
      <c r="D41" s="35"/>
      <c r="E41" s="35"/>
      <c r="F41" t="str">
        <f>IF(K41="X",Gesamt!$C$8,IF(J41="X",Gesamt!$C$9,IF(IF(E41&lt;D41,E41+(24-D41),E41-D41)&gt;0,IF(E41&lt;D41,E41+(24-D41),E41-D41),"")))</f>
        <v/>
      </c>
      <c r="G41" s="36" t="str">
        <f>IF(SUM(L41:P41)=0,"",SUM(L41:P41))</f>
        <v/>
      </c>
      <c r="H41" s="36" t="str">
        <f>IF(D41="","",IF(Q41=0,IF(B41="Sonntag",IF(D41&gt;E41,24-D41,E41-D41),IF(AND(B41="Samstag",Q42=0),IF(D41&gt;E41,E41,""),"")),IF(AND(B41="Samstag",Q42=0),IF(D41&gt;E41,E41,""),"")))</f>
        <v/>
      </c>
      <c r="I41" s="36" t="str">
        <f>IF(D41="","",IF(AND(Q41=1,Q42=1),IF(D41&gt;E41,24-D41+E41,E41-D41),IF(Q41=1,IF(D41&gt;E41,24-D41,E41-D41),IF(AND(Q42=1,D41&gt;E41),E41,""))))</f>
        <v/>
      </c>
      <c r="J41" s="36" t="str">
        <f>IF(C41="Urlaub","X","")</f>
        <v/>
      </c>
      <c r="K41" s="36" t="str">
        <f>IF(C41="Krank","X","")</f>
        <v/>
      </c>
      <c r="L41" s="37">
        <f>IF(OR(Q41=1,Q42=1,B41="Sonntag",B42="Sonntag"),"",SUM(R41:W41))</f>
        <v>0</v>
      </c>
      <c r="M41" s="38" t="str">
        <f>IF(B41="Sonntag","",IF(AND(Q41=1,D41&gt;E41),SUM(U41:W41),""))</f>
        <v/>
      </c>
      <c r="N41" s="38" t="str">
        <f>IF(OR(AND(Q41=1,Q42=1),AND(Q42=1,B41="Sonntag")),"",IF(Q42=1,SUM(R41:T41),""))</f>
        <v/>
      </c>
      <c r="O41" s="38" t="str">
        <f>IF(Q42=1,"",IF(AND(B41="Sonntag",D41&gt;E41,Q41=0),SUM(U41:W41),""))</f>
        <v/>
      </c>
      <c r="P41" s="38" t="str">
        <f>IF(OR(Q41=1,Q42=1),"",IF(B42="Sonntag",SUM(R41:W41),""))</f>
        <v/>
      </c>
      <c r="Q41" s="38" t="b">
        <f>OR(Feiertage!$B$1=A41,Feiertage!$B$2=A41,Feiertage!$B$3=A41,Feiertage!$B$4=A41,Feiertage!$B$5=A41,Feiertage!$B$6=A41,Feiertage!$B$7=A41,Feiertage!$B$8=A41,Feiertage!$B$9=A41)</f>
        <v>0</v>
      </c>
      <c r="R41" s="38" t="str">
        <f>IF(AND(D41&gt;E41,D41&lt;20),4,"")</f>
        <v/>
      </c>
      <c r="S41" s="38" t="str">
        <f>IF(AND(D41&gt;E41,D41&gt;=20),24-D41,"")</f>
        <v/>
      </c>
      <c r="T41" s="38" t="str">
        <f>IF(AND(D41&lt;E41,E41&gt;=20),E41-20,"")</f>
        <v/>
      </c>
      <c r="U41" s="38" t="str">
        <f>IF(AND(D41&gt;E41,E41&gt;=6),6,"")</f>
        <v/>
      </c>
      <c r="V41" s="38" t="str">
        <f>IF(AND(D41&gt;E41,E41&lt;6),E41,"")</f>
        <v/>
      </c>
      <c r="W41" s="38" t="str">
        <f>IF(AND(D41&lt;E41,E41&gt;=6,D41&lt;=6),6-D41,"")</f>
        <v/>
      </c>
      <c r="X41" s="38" t="str">
        <f>IF(AND(D41&lt;E41,E41&lt;6),6-E41,"")</f>
        <v/>
      </c>
      <c r="Y41" s="39" t="s">
        <v>47</v>
      </c>
    </row>
    <row r="42" spans="1:25" hidden="1" x14ac:dyDescent="0.2">
      <c r="A42" s="32">
        <v>42278</v>
      </c>
      <c r="B42" s="32" t="s">
        <v>46</v>
      </c>
      <c r="C42" s="33"/>
      <c r="D42" s="35"/>
      <c r="E42" s="35"/>
      <c r="F42" t="str">
        <f>IF(K42="X",Gesamt!$C$8,IF(J42="X",Gesamt!$C$9,IF(IF(E42&lt;D42,E42+(24-D42),E42-D42)&gt;0,IF(E42&lt;D42,E42+(24-D42),E42-D42),"")))</f>
        <v/>
      </c>
      <c r="G42" s="36" t="str">
        <f>IF(SUM(L42:P42)=0,"",SUM(L42:P42))</f>
        <v/>
      </c>
      <c r="H42" s="36" t="str">
        <f>IF(D42="","",IF(Q42=0,IF(B42="Sonntag",IF(D42&gt;E42,24-D42,E42-D42),IF(AND(B42="Samstag",Q43=0),IF(D42&gt;E42,E42,""),"")),IF(AND(B42="Samstag",Q43=0),IF(D42&gt;E42,E42,""),"")))</f>
        <v/>
      </c>
      <c r="I42" s="36" t="str">
        <f>IF(D42="","",IF(AND(Q42=1,Q43=1),IF(D42&gt;E42,24-D42+E42,E42-D42),IF(Q42=1,IF(D42&gt;E42,24-D42,E42-D42),IF(AND(Q43=1,D42&gt;E42),E42,""))))</f>
        <v/>
      </c>
      <c r="J42" s="36" t="str">
        <f>IF(C42="Urlaub","X","")</f>
        <v/>
      </c>
      <c r="K42" s="36" t="str">
        <f>IF(C42="Krank","X","")</f>
        <v/>
      </c>
      <c r="L42" s="37">
        <f>IF(OR(Q42=1,Q43=1,B42="Sonntag",B43="Sonntag"),"",SUM(R42:W42))</f>
        <v>0</v>
      </c>
      <c r="M42" s="38" t="str">
        <f>IF(B42="Sonntag","",IF(AND(Q42=1,D42&gt;E42),SUM(U42:W42),""))</f>
        <v/>
      </c>
      <c r="N42" s="38" t="str">
        <f>IF(OR(AND(Q42=1,Q43=1),AND(Q43=1,B42="Sonntag")),"",IF(Q43=1,SUM(R42:T42),""))</f>
        <v/>
      </c>
      <c r="O42" s="38" t="str">
        <f>IF(Q43=1,"",IF(AND(B42="Sonntag",D42&gt;E42,Q42=0),SUM(U42:W42),""))</f>
        <v/>
      </c>
      <c r="P42" s="38" t="str">
        <f>IF(OR(Q42=1,Q43=1),"",IF(B43="Sonntag",SUM(R42:W42),""))</f>
        <v/>
      </c>
      <c r="Q42" s="38" t="b">
        <f>OR(Feiertage!$B$1=A42,Feiertage!$B$2=A42,Feiertage!$B$3=A42,Feiertage!$B$4=A42,Feiertage!$B$5=A42,Feiertage!$B$6=A42,Feiertage!$B$7=A42,Feiertage!$B$8=A42,Feiertage!$B$9=A42)</f>
        <v>0</v>
      </c>
      <c r="R42" s="38" t="str">
        <f>IF(AND(D42&gt;E42,D42&lt;20),4,"")</f>
        <v/>
      </c>
      <c r="S42" s="38" t="str">
        <f>IF(AND(D42&gt;E42,D42&gt;=20),24-D42,"")</f>
        <v/>
      </c>
      <c r="T42" s="38" t="str">
        <f>IF(AND(D42&lt;E42,E42&gt;=20),E42-20,"")</f>
        <v/>
      </c>
      <c r="U42" s="38" t="str">
        <f>IF(AND(D42&gt;E42,E42&gt;=6),6,"")</f>
        <v/>
      </c>
      <c r="V42" s="38" t="str">
        <f>IF(AND(D42&gt;E42,E42&lt;6),E42,"")</f>
        <v/>
      </c>
      <c r="W42" s="38" t="str">
        <f>IF(AND(D42&lt;E42,E42&gt;=6,D42&lt;=6),6-D42,"")</f>
        <v/>
      </c>
      <c r="X42" s="38" t="str">
        <f>IF(AND(D42&lt;E42,E42&lt;6),6-E42,"")</f>
        <v/>
      </c>
      <c r="Y42" s="39" t="s">
        <v>47</v>
      </c>
    </row>
    <row r="43" spans="1:25" x14ac:dyDescent="0.2">
      <c r="A43" s="76"/>
      <c r="B43" s="29"/>
      <c r="C43" s="33"/>
      <c r="D43" s="102" t="s">
        <v>50</v>
      </c>
      <c r="E43" s="102"/>
      <c r="F43" s="48">
        <f>SUM(F39:F41)</f>
        <v>0</v>
      </c>
      <c r="G43" s="48">
        <f>SUM(G39:G41)</f>
        <v>0</v>
      </c>
      <c r="H43" s="48">
        <f>SUM(H39:H41)</f>
        <v>0</v>
      </c>
      <c r="I43" s="48">
        <f>SUM(I39:I41)</f>
        <v>0</v>
      </c>
      <c r="J43" s="49">
        <f>COUNTIF(J39:J41,"X")</f>
        <v>0</v>
      </c>
      <c r="K43" s="50">
        <f>COUNTIF(K39:K41,"X")</f>
        <v>0</v>
      </c>
      <c r="L43" s="31"/>
      <c r="M43" s="31"/>
      <c r="N43" s="31"/>
      <c r="O43" s="31"/>
      <c r="P43" s="31"/>
    </row>
    <row r="44" spans="1:25" s="54" customFormat="1" x14ac:dyDescent="0.2">
      <c r="A44" s="77"/>
      <c r="B44" s="78"/>
      <c r="C44" s="78"/>
      <c r="D44" s="103" t="s">
        <v>50</v>
      </c>
      <c r="E44" s="103"/>
      <c r="F44" s="61">
        <f t="shared" ref="F44:K44" si="43">F14+F22+F30+F38+F43</f>
        <v>0</v>
      </c>
      <c r="G44" s="61">
        <f t="shared" si="43"/>
        <v>0</v>
      </c>
      <c r="H44" s="61">
        <f t="shared" si="43"/>
        <v>0</v>
      </c>
      <c r="I44" s="61">
        <f t="shared" si="43"/>
        <v>0</v>
      </c>
      <c r="J44" s="62">
        <f t="shared" si="43"/>
        <v>0</v>
      </c>
      <c r="K44" s="63">
        <f t="shared" si="43"/>
        <v>0</v>
      </c>
      <c r="L44" s="64"/>
      <c r="M44" s="64"/>
      <c r="N44" s="31"/>
      <c r="O44" s="64"/>
      <c r="P44" s="64"/>
    </row>
    <row r="46" spans="1:25" x14ac:dyDescent="0.2">
      <c r="D46" s="69"/>
      <c r="I46" s="69"/>
    </row>
  </sheetData>
  <mergeCells count="10">
    <mergeCell ref="D30:E30"/>
    <mergeCell ref="D38:E38"/>
    <mergeCell ref="D43:E43"/>
    <mergeCell ref="D44:E44"/>
    <mergeCell ref="A1:K1"/>
    <mergeCell ref="B3:D3"/>
    <mergeCell ref="G3:J3"/>
    <mergeCell ref="B5:D5"/>
    <mergeCell ref="D14:E14"/>
    <mergeCell ref="D22:E22"/>
  </mergeCells>
  <conditionalFormatting sqref="B39:B42">
    <cfRule type="expression" priority="37" stopIfTrue="1">
      <formula>Q39=1</formula>
    </cfRule>
  </conditionalFormatting>
  <conditionalFormatting sqref="B8:B38">
    <cfRule type="expression" priority="36" stopIfTrue="1">
      <formula>Q8=1</formula>
    </cfRule>
  </conditionalFormatting>
  <conditionalFormatting sqref="A39:A42">
    <cfRule type="expression" priority="35" stopIfTrue="1">
      <formula>Q39=1</formula>
    </cfRule>
  </conditionalFormatting>
  <conditionalFormatting sqref="A8:A38">
    <cfRule type="expression" priority="34" stopIfTrue="1">
      <formula>Q8=1</formula>
    </cfRule>
  </conditionalFormatting>
  <pageMargins left="0.70826771653543308" right="0.11811023622047245" top="1.1811023622047245" bottom="1.1811023622047245" header="0.78740157480314954" footer="0.78740157480314954"/>
  <pageSetup paperSize="0" scale="85" fitToWidth="0" fitToHeight="0" orientation="portrait" horizontalDpi="0" verticalDpi="0" copies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6"/>
  <sheetViews>
    <sheetView workbookViewId="0">
      <selection sqref="A1:K1"/>
    </sheetView>
  </sheetViews>
  <sheetFormatPr baseColWidth="10" defaultColWidth="8.83203125" defaultRowHeight="15" x14ac:dyDescent="0.2"/>
  <cols>
    <col min="1" max="1" width="10.1640625" style="1" customWidth="1"/>
    <col min="2" max="2" width="12.5" style="1" customWidth="1"/>
    <col min="3" max="3" width="9.6640625" style="1" customWidth="1"/>
    <col min="4" max="5" width="6.6640625" style="1" customWidth="1"/>
    <col min="6" max="6" width="9" style="1" customWidth="1"/>
    <col min="7" max="9" width="8" style="1" customWidth="1"/>
    <col min="10" max="10" width="6.6640625" style="1" customWidth="1"/>
    <col min="11" max="11" width="5.6640625" style="1" customWidth="1"/>
    <col min="12" max="25" width="10.6640625" style="1" hidden="1" customWidth="1"/>
    <col min="26" max="1024" width="10.6640625" style="1" customWidth="1"/>
  </cols>
  <sheetData>
    <row r="1" spans="1:25" ht="31.25" customHeight="1" x14ac:dyDescent="0.3">
      <c r="A1" s="104">
        <f>A8</f>
        <v>42278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25" ht="6.5" customHeigh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25" x14ac:dyDescent="0.2">
      <c r="A3" s="1" t="s">
        <v>2</v>
      </c>
      <c r="B3" s="105">
        <f>Gesamt!$B$5</f>
        <v>0</v>
      </c>
      <c r="C3" s="105"/>
      <c r="D3" s="105"/>
      <c r="F3" s="1" t="s">
        <v>3</v>
      </c>
      <c r="G3" s="105">
        <f>Gesamt!$G$5</f>
        <v>0</v>
      </c>
      <c r="H3" s="105"/>
      <c r="I3" s="105"/>
      <c r="J3" s="105"/>
    </row>
    <row r="4" spans="1:25" x14ac:dyDescent="0.2">
      <c r="B4" s="27"/>
      <c r="C4" s="27"/>
      <c r="D4" s="27"/>
    </row>
    <row r="5" spans="1:25" x14ac:dyDescent="0.2">
      <c r="A5" s="1" t="s">
        <v>1</v>
      </c>
      <c r="B5" s="105">
        <f>Gesamt!$B$3</f>
        <v>0</v>
      </c>
      <c r="C5" s="105"/>
      <c r="D5" s="105"/>
    </row>
    <row r="6" spans="1:25" x14ac:dyDescent="0.2">
      <c r="D6" s="28"/>
    </row>
    <row r="7" spans="1:25" ht="17" x14ac:dyDescent="0.2">
      <c r="A7" s="29" t="s">
        <v>37</v>
      </c>
      <c r="B7" s="29" t="s">
        <v>38</v>
      </c>
      <c r="C7" s="29" t="s">
        <v>39</v>
      </c>
      <c r="D7" s="82" t="s">
        <v>40</v>
      </c>
      <c r="E7" s="82" t="s">
        <v>41</v>
      </c>
      <c r="F7" s="82" t="s">
        <v>42</v>
      </c>
      <c r="G7" s="82" t="s">
        <v>43</v>
      </c>
      <c r="H7" s="82" t="s">
        <v>44</v>
      </c>
      <c r="I7" s="82" t="s">
        <v>45</v>
      </c>
      <c r="J7" s="82" t="s">
        <v>10</v>
      </c>
      <c r="K7" s="82" t="s">
        <v>11</v>
      </c>
      <c r="L7" s="31"/>
      <c r="M7" s="31"/>
      <c r="N7" s="31"/>
      <c r="O7" s="31"/>
      <c r="P7" s="31"/>
    </row>
    <row r="8" spans="1:25" x14ac:dyDescent="0.2">
      <c r="A8" s="32">
        <v>42278</v>
      </c>
      <c r="B8" s="32" t="s">
        <v>46</v>
      </c>
      <c r="C8" s="75"/>
      <c r="D8" s="91"/>
      <c r="E8" s="35"/>
      <c r="F8" t="str">
        <f>IF(K8="X",Gesamt!$C$8,IF(J8="X",Gesamt!$C$9,IF(IF(E8&lt;D8,E8+(24-D8),E8-D8)&gt;0,IF(E8&lt;D8,E8+(24-D8),E8-D8),"")))</f>
        <v/>
      </c>
      <c r="G8" s="92" t="str">
        <f>IF(SUM(L8:P8)=0,"",SUM(L8:P8))</f>
        <v/>
      </c>
      <c r="H8" s="92" t="str">
        <f>IF(D8="","",IF(Q8=0,IF(B8="Sonntag",IF(D8&gt;E8,24-D8,E8-D8),IF(AND(B8="Samstag",Q9=0),IF(D8&gt;E8,E8,""),"")),IF(AND(B8="Samstag",Q9=0),IF(D8&gt;E8,E8,""),"")))</f>
        <v/>
      </c>
      <c r="I8" s="92" t="str">
        <f>IF(D8="","",IF(AND(Q8=1,Q9=1),IF(D8&gt;E8,24-D8+E8,E8-D8),IF(Q8=1,IF(D8&gt;E8,24-D8,E8-D8),IF(AND(Q9=1,D8&gt;E8),E8,""))))</f>
        <v/>
      </c>
      <c r="J8" s="92" t="str">
        <f>IF(C8="Urlaub","X","")</f>
        <v/>
      </c>
      <c r="K8" s="92" t="str">
        <f>IF(C8="Krank","X","")</f>
        <v/>
      </c>
      <c r="L8" s="38">
        <f>IF(OR(Q8=1,Q9=1,B8="Sonntag",B9="Sonntag"),"",SUM(R8:W8))</f>
        <v>0</v>
      </c>
      <c r="M8" s="38" t="str">
        <f>IF(B8="Sonntag","",IF(AND(Q8=1,D8&gt;E8),SUM(U8:W8),""))</f>
        <v/>
      </c>
      <c r="N8" s="38" t="str">
        <f>IF(OR(AND(Q8=1,Q9=1),AND(Q9=1,B8="Sonntag")),"",IF(Q9=1,SUM(R8:T8),""))</f>
        <v/>
      </c>
      <c r="O8" s="38" t="str">
        <f>IF(Q9=1,"",IF(AND(B8="Sonntag",D8&gt;E8,Q8=0),SUM(U8:W8),""))</f>
        <v/>
      </c>
      <c r="P8" s="38" t="str">
        <f>IF(OR(Q8=1,Q9=1),"",IF(B9="Sonntag",SUM(R8:W8),""))</f>
        <v/>
      </c>
      <c r="Q8" s="38" t="b">
        <f>OR(Feiertage!$B$1=A8,Feiertage!$B$2=A8,Feiertage!$B$3=A8,Feiertage!$B$4=A8,Feiertage!$B$5=A8,Feiertage!$B$6=A8,Feiertage!$B$7=A8,Feiertage!$B$8=A8,Feiertage!$B$9=A8)</f>
        <v>0</v>
      </c>
      <c r="R8" s="38" t="str">
        <f>IF(AND(D8&gt;E8,D8&lt;20),4,"")</f>
        <v/>
      </c>
      <c r="S8" s="38" t="str">
        <f>IF(AND(D8&gt;E8,D8&gt;=20),24-D8,"")</f>
        <v/>
      </c>
      <c r="T8" s="38" t="str">
        <f>IF(AND(D8&lt;E8,E8&gt;=20),E8-20,"")</f>
        <v/>
      </c>
      <c r="U8" s="38" t="str">
        <f>IF(AND(D8&gt;E8,E8&gt;=6),6,"")</f>
        <v/>
      </c>
      <c r="V8" s="38" t="str">
        <f>IF(AND(D8&gt;E8,E8&lt;6),E8,"")</f>
        <v/>
      </c>
      <c r="W8" s="38" t="str">
        <f>IF(AND(D8&lt;E8,E8&gt;=6,D8&lt;=6),6-D8,"")</f>
        <v/>
      </c>
      <c r="X8" s="38" t="str">
        <f>IF(AND(D8&lt;E8,E8&lt;6),6-E8,"")</f>
        <v/>
      </c>
      <c r="Y8" s="39" t="s">
        <v>47</v>
      </c>
    </row>
    <row r="9" spans="1:25" x14ac:dyDescent="0.2">
      <c r="A9" s="32">
        <v>42279</v>
      </c>
      <c r="B9" s="32" t="s">
        <v>48</v>
      </c>
      <c r="C9" s="33"/>
      <c r="D9" s="91"/>
      <c r="E9" s="35"/>
      <c r="F9" t="str">
        <f>IF(K9="X",Gesamt!$C$8,IF(J9="X",Gesamt!$C$9,IF(IF(E9&lt;D9,E9+(24-D9),E9-D9)&gt;0,IF(E9&lt;D9,E9+(24-D9),E9-D9),"")))</f>
        <v/>
      </c>
      <c r="G9" s="92" t="str">
        <f>IF(SUM(L9:P9)=0,"",SUM(L9:P9))</f>
        <v/>
      </c>
      <c r="H9" s="92" t="str">
        <f>IF(D9="","",IF(Q9=0,IF(B9="Sonntag",IF(D9&gt;E9,24-D9,E9-D9),IF(AND(B9="Samstag",Q10=0),IF(D9&gt;E9,E9,""),"")),IF(AND(B9="Samstag",Q10=0),IF(D9&gt;E9,E9,""),"")))</f>
        <v/>
      </c>
      <c r="I9" s="92" t="str">
        <f>IF(D9="","",IF(AND(Q9=1,Q10=1),IF(D9&gt;E9,24-D9+E9,E9-D9),IF(Q9=1,IF(D9&gt;E9,24-D9,E9-D9),IF(AND(Q10=1,D9&gt;E9),E9,""))))</f>
        <v/>
      </c>
      <c r="J9" s="92" t="str">
        <f>IF(C9="Urlaub","X","")</f>
        <v/>
      </c>
      <c r="K9" s="92" t="str">
        <f>IF(C9="Krank","X","")</f>
        <v/>
      </c>
      <c r="L9" s="38">
        <f>IF(OR(Q9=1,Q10=1,B9="Sonntag",B10="Sonntag"),"",SUM(R9:W9))</f>
        <v>0</v>
      </c>
      <c r="M9" s="38" t="str">
        <f>IF(B9="Sonntag","",IF(AND(Q9=1,D9&gt;E9),SUM(U9:W9),""))</f>
        <v/>
      </c>
      <c r="N9" s="38" t="str">
        <f>IF(OR(AND(Q9=1,Q10=1),AND(Q10=1,B9="Sonntag")),"",IF(Q10=1,SUM(R9:T9),""))</f>
        <v/>
      </c>
      <c r="O9" s="38" t="str">
        <f>IF(Q10=1,"",IF(AND(B9="Sonntag",D9&gt;E9,Q9=0),SUM(U9:W9),""))</f>
        <v/>
      </c>
      <c r="P9" s="38" t="str">
        <f>IF(OR(Q9=1,Q10=1),"",IF(B10="Sonntag",SUM(R9:W9),""))</f>
        <v/>
      </c>
      <c r="Q9" s="38" t="b">
        <f>OR(Feiertage!$B$1=A9,Feiertage!$B$2=A9,Feiertage!$B$3=A9,Feiertage!$B$4=A9,Feiertage!$B$5=A9,Feiertage!$B$6=A9,Feiertage!$B$7=A9,Feiertage!$B$8=A9,Feiertage!$B$9=A9)</f>
        <v>0</v>
      </c>
      <c r="R9" s="38" t="str">
        <f>IF(AND(D9&gt;E9,D9&lt;20),4,"")</f>
        <v/>
      </c>
      <c r="S9" s="38" t="str">
        <f>IF(AND(D9&gt;E9,D9&gt;=20),24-D9,"")</f>
        <v/>
      </c>
      <c r="T9" s="38" t="str">
        <f>IF(AND(D9&lt;E9,E9&gt;=20),E9-20,"")</f>
        <v/>
      </c>
      <c r="U9" s="38" t="str">
        <f>IF(AND(D9&gt;E9,E9&gt;=6),6,"")</f>
        <v/>
      </c>
      <c r="V9" s="38" t="str">
        <f>IF(AND(D9&gt;E9,E9&lt;6),E9,"")</f>
        <v/>
      </c>
      <c r="W9" s="38" t="str">
        <f>IF(AND(D9&lt;E9,E9&gt;=6,D9&lt;=6),6-D9,"")</f>
        <v/>
      </c>
      <c r="X9" s="38" t="str">
        <f>IF(AND(D9&lt;E9,E9&lt;6),6-E9,"")</f>
        <v/>
      </c>
      <c r="Y9" s="39" t="s">
        <v>47</v>
      </c>
    </row>
    <row r="10" spans="1:25" x14ac:dyDescent="0.2">
      <c r="A10" s="32">
        <v>42280</v>
      </c>
      <c r="B10" s="32" t="s">
        <v>49</v>
      </c>
      <c r="C10" s="33"/>
      <c r="D10" s="91"/>
      <c r="E10" s="35"/>
      <c r="F10" t="str">
        <f>IF(K10="X",Gesamt!$C$8,IF(J10="X",Gesamt!$C$9,IF(IF(E10&lt;D10,E10+(24-D10),E10-D10)&gt;0,IF(E10&lt;D10,E10+(24-D10),E10-D10),"")))</f>
        <v/>
      </c>
      <c r="G10" s="92" t="str">
        <f>IF(SUM(L10:P10)=0,"",SUM(L10:P10))</f>
        <v/>
      </c>
      <c r="H10" s="92" t="str">
        <f>IF(D10="","",IF(Q10=0,IF(B10="Sonntag",IF(D10&gt;E10,24-D10,E10-D10),IF(AND(B10="Samstag",Q11=0),IF(D10&gt;E10,E10,""),"")),IF(AND(B10="Samstag",Q11=0),IF(D10&gt;E10,E10,""),"")))</f>
        <v/>
      </c>
      <c r="I10" s="92" t="str">
        <f>IF(D10="","",IF(AND(Q10=1,Q11=1),IF(D10&gt;E10,24-D10+E10,E10-D10),IF(Q10=1,IF(D10&gt;E10,24-D10,E10-D10),IF(AND(Q11=1,D10&gt;E10),E10,""))))</f>
        <v/>
      </c>
      <c r="J10" s="92" t="str">
        <f>IF(C10="Urlaub","X","")</f>
        <v/>
      </c>
      <c r="K10" s="92" t="str">
        <f>IF(C10="Krank","X","")</f>
        <v/>
      </c>
      <c r="L10" s="42" t="str">
        <f>IF(OR(Q10=1,Q11=1,B10="Sonntag",B11="Sonntag"),"",SUM(R10:X10))</f>
        <v/>
      </c>
      <c r="M10" s="42" t="str">
        <f>IF(B10="Sonntag","",IF(AND(Q10=1,D10&gt;E10),SUM(U10:X10),""))</f>
        <v/>
      </c>
      <c r="N10" s="42" t="str">
        <f>IF(AND(Q10=1,Q11=1),"",IF(Q11=1,SUM(R10:T10),""))</f>
        <v/>
      </c>
      <c r="O10" s="42" t="str">
        <f>IF(Q11=1,"",IF(AND(B10="Sonntag",D10&gt;E10,Q10=0),SUM(U10:X10),""))</f>
        <v/>
      </c>
      <c r="P10" s="42">
        <f>IF(OR(Q10=1,Q11=1),"",IF(B11="Sonntag",SUM(R10:T10),""))</f>
        <v>0</v>
      </c>
      <c r="Q10" s="42" t="b">
        <f>OR(Feiertage!$B$1=A10,Feiertage!$B$2=A10,Feiertage!$B$3=A10,Feiertage!$B$4=A10,Feiertage!$B$5=A10,Feiertage!$B$6=A10,Feiertage!$B$7=A10,Feiertage!$B$8=A10,Feiertage!$B$9=A10)</f>
        <v>0</v>
      </c>
      <c r="R10" s="42" t="str">
        <f>IF(AND(D10&gt;E10,D10&lt;20),4,IF(AND(D10&lt;E10,D10&lt;=6),6-D10,""))</f>
        <v/>
      </c>
      <c r="S10" s="42" t="str">
        <f>IF(AND(D10&gt;E10,D10&gt;=20),24-D10,"")</f>
        <v/>
      </c>
      <c r="T10" s="42" t="str">
        <f>IF(AND(D10&lt;E10,E10&gt;=20),E10-20,"")</f>
        <v/>
      </c>
      <c r="U10" s="42" t="str">
        <f>IF(AND(D10&gt;E10,E10&gt;=6),6,"")</f>
        <v/>
      </c>
      <c r="V10" s="42" t="str">
        <f>IF(AND(D10&gt;E10,E10&lt;6),E10,"")</f>
        <v/>
      </c>
      <c r="W10" s="42" t="str">
        <f>IF(AND(D10&lt;E10,E10&gt;=6,D10&lt;=6),6-D10,"")</f>
        <v/>
      </c>
      <c r="X10" s="42" t="str">
        <f>IF(AND(D10&lt;E10,E10&lt;6),6-E10,"")</f>
        <v/>
      </c>
      <c r="Y10" s="43" t="s">
        <v>49</v>
      </c>
    </row>
    <row r="11" spans="1:25" x14ac:dyDescent="0.2">
      <c r="A11" s="32">
        <v>42281</v>
      </c>
      <c r="B11" s="32" t="s">
        <v>44</v>
      </c>
      <c r="C11" s="33"/>
      <c r="D11" s="91"/>
      <c r="E11" s="35"/>
      <c r="F11" t="str">
        <f>IF(K11="X",Gesamt!$C$8,IF(J11="X",Gesamt!$C$9,IF(IF(E11&lt;D11,E11+(24-D11),E11-D11)&gt;0,IF(E11&lt;D11,E11+(24-D11),E11-D11),"")))</f>
        <v/>
      </c>
      <c r="G11" s="92" t="str">
        <f>IF(SUM(L11:P11)=0,"",SUM(L11:P11))</f>
        <v/>
      </c>
      <c r="H11" s="92" t="str">
        <f>IF(D11="","",IF(Q11=0,IF(B11="Sonntag",IF(D11&gt;E11,24-D11,E11-D11),IF(AND(B11="Samstag",Q12=0),IF(D11&gt;E11,E11,""),"")),IF(AND(B11="Samstag",Q12=0),IF(D11&gt;E11,E11,""),"")))</f>
        <v/>
      </c>
      <c r="I11" s="92" t="str">
        <f>IF(D11="","",IF(AND(Q11=1,Q12=1),IF(D11&gt;E11,24-D11+E11,E11-D11),IF(Q11=1,IF(D11&gt;E11,24-D11,E11-D11),IF(AND(Q12=1,D11&gt;E11),E11,""))))</f>
        <v/>
      </c>
      <c r="J11" s="92" t="str">
        <f>IF(C11="Urlaub","X","")</f>
        <v/>
      </c>
      <c r="K11" s="92" t="str">
        <f>IF(C11="Krank","X","")</f>
        <v/>
      </c>
      <c r="L11" s="45" t="str">
        <f>IF(OR(Q11=1,Q12=1,B11="Sonntag",B12="Sonntag"),"",SUM(R11:X11))</f>
        <v/>
      </c>
      <c r="M11" s="45" t="str">
        <f>IF(B12="Sonntag","",IF(AND(Q11=1,D11&gt;E11),SUM(U11:X11),""))</f>
        <v/>
      </c>
      <c r="N11" s="45" t="str">
        <f>IF(AND(Q11=1,Q13=1),"",IF(Q12=1,SUM(R11:T11),""))</f>
        <v/>
      </c>
      <c r="O11" s="45" t="str">
        <f>IF(Q13=1,"",IF(AND(B11="Sonntag",D11&gt;E11,Q11=0),SUM(U11:X11),""))</f>
        <v/>
      </c>
      <c r="P11" s="45" t="str">
        <f>IF(OR(Q11=1,Q13=1),"",IF(B12="Sonntag",SUM(R11:T11),""))</f>
        <v/>
      </c>
      <c r="Q11" s="45" t="b">
        <f>OR(Feiertage!$B$1=A11,Feiertage!$B$2=A11,Feiertage!$B$3=A11,Feiertage!$B$4=A11,Feiertage!$B$5=A11,Feiertage!$B$6=A11,Feiertage!$B$7=A11,Feiertage!$B$8=A11,Feiertage!$B$9=A11)</f>
        <v>0</v>
      </c>
      <c r="R11" s="45" t="str">
        <f>IF(AND(D11&gt;E11,D11&lt;20),4,"")</f>
        <v/>
      </c>
      <c r="S11" s="45" t="str">
        <f>IF(AND(D11&gt;E11,D11&gt;=20),24-D11,"")</f>
        <v/>
      </c>
      <c r="T11" s="45" t="str">
        <f>IF(AND(D11&lt;E11,E11&gt;=20),E11-20,"")</f>
        <v/>
      </c>
      <c r="U11" s="45" t="str">
        <f>IF(AND(D11&gt;E11,E11&gt;=6),6,"")</f>
        <v/>
      </c>
      <c r="V11" s="45" t="str">
        <f>IF(AND(D11&gt;E11,E11&lt;6),E11,"")</f>
        <v/>
      </c>
      <c r="W11" s="45" t="str">
        <f>IF(AND(D11&lt;E11,E11&gt;=6,D11&lt;=6),6-D11,"")</f>
        <v/>
      </c>
      <c r="X11" s="45" t="str">
        <f>IF(AND(D11&lt;E11,E11&lt;6),E11-D11,"")</f>
        <v/>
      </c>
      <c r="Y11" s="46" t="s">
        <v>44</v>
      </c>
    </row>
    <row r="12" spans="1:25" x14ac:dyDescent="0.2">
      <c r="A12" s="32"/>
      <c r="B12" s="32"/>
      <c r="C12" s="33"/>
      <c r="D12" s="102" t="s">
        <v>50</v>
      </c>
      <c r="E12" s="102"/>
      <c r="F12" s="48">
        <f>SUM(F7:F11)</f>
        <v>0</v>
      </c>
      <c r="G12" s="48">
        <f>SUM(G7:G11)</f>
        <v>0</v>
      </c>
      <c r="H12" s="48">
        <f>SUM(H7:H11)</f>
        <v>0</v>
      </c>
      <c r="I12" s="48">
        <f>SUM(I7:I11)</f>
        <v>0</v>
      </c>
      <c r="J12" s="49">
        <f>COUNTIF(J7:J11,"X")</f>
        <v>0</v>
      </c>
      <c r="K12" s="50">
        <f>COUNTIF(K7:K11,"X")</f>
        <v>0</v>
      </c>
      <c r="L12" s="31"/>
      <c r="M12" s="31"/>
      <c r="N12" s="31"/>
      <c r="O12" s="31"/>
      <c r="P12" s="31"/>
    </row>
    <row r="13" spans="1:25" x14ac:dyDescent="0.2">
      <c r="A13" s="32">
        <v>42282</v>
      </c>
      <c r="B13" s="32" t="s">
        <v>51</v>
      </c>
      <c r="C13" s="33"/>
      <c r="D13" s="91"/>
      <c r="E13" s="35"/>
      <c r="F13" t="str">
        <f>IF(K13="X",Gesamt!$C$8,IF(J13="X",Gesamt!$C$9,IF(IF(E13&lt;D13,E13+(24-D13),E13-D13)&gt;0,IF(E13&lt;D13,E13+(24-D13),E13-D13),"")))</f>
        <v/>
      </c>
      <c r="G13" s="92" t="str">
        <f t="shared" ref="G13:G19" si="0">IF(SUM(L13:P13)=0,"",SUM(L13:P13))</f>
        <v/>
      </c>
      <c r="H13" s="92" t="str">
        <f t="shared" ref="H13:H19" si="1">IF(D13="","",IF(Q13=0,IF(B13="Sonntag",IF(D13&gt;E13,24-D13,E13-D13),IF(AND(B13="Samstag",Q14=0),IF(D13&gt;E13,E13,""),"")),IF(AND(B13="Samstag",Q14=0),IF(D13&gt;E13,E13,""),"")))</f>
        <v/>
      </c>
      <c r="I13" s="92" t="str">
        <f t="shared" ref="I13:I19" si="2">IF(D13="","",IF(AND(Q13=1,Q14=1),IF(D13&gt;E13,24-D13+E13,E13-D13),IF(Q13=1,IF(D13&gt;E13,24-D13,E13-D13),IF(AND(Q14=1,D13&gt;E13),E13,""))))</f>
        <v/>
      </c>
      <c r="J13" s="92" t="str">
        <f t="shared" ref="J13:J19" si="3">IF(C13="Urlaub","X","")</f>
        <v/>
      </c>
      <c r="K13" s="92" t="str">
        <f t="shared" ref="K13:K19" si="4">IF(C13="Krank","X","")</f>
        <v/>
      </c>
      <c r="L13" s="38">
        <f>IF(OR(Q13=1,Q14=1,B13="Sonntag",B14="Sonntag"),"",SUM(R13:W13))</f>
        <v>0</v>
      </c>
      <c r="M13" s="38" t="str">
        <f>IF(B13="Sonntag","",IF(AND(Q13=1,D13&gt;E13),SUM(U13:W13),""))</f>
        <v/>
      </c>
      <c r="N13" s="38" t="str">
        <f>IF(OR(AND(Q13=1,Q14=1),AND(Q14=1,B13="Sonntag")),"",IF(Q14=1,SUM(R13:T13),""))</f>
        <v/>
      </c>
      <c r="O13" s="38" t="str">
        <f>IF(Q14=1,"",IF(AND(B13="Sonntag",D13&gt;E13,Q13=0),SUM(U13:W13),""))</f>
        <v/>
      </c>
      <c r="P13" s="38" t="str">
        <f>IF(OR(Q13=1,Q14=1),"",IF(B14="Sonntag",SUM(R13:W13),""))</f>
        <v/>
      </c>
      <c r="Q13" s="38" t="b">
        <f>OR(Feiertage!$B$1=A13,Feiertage!$B$2=A13,Feiertage!$B$3=A13,Feiertage!$B$4=A13,Feiertage!$B$5=A13,Feiertage!$B$6=A13,Feiertage!$B$7=A13,Feiertage!$B$8=A13,Feiertage!$B$9=A13)</f>
        <v>0</v>
      </c>
      <c r="R13" s="38" t="str">
        <f>IF(AND(D13&gt;E13,D13&lt;20),4,"")</f>
        <v/>
      </c>
      <c r="S13" s="38" t="str">
        <f t="shared" ref="S13:S19" si="5">IF(AND(D13&gt;E13,D13&gt;=20),24-D13,"")</f>
        <v/>
      </c>
      <c r="T13" s="38" t="str">
        <f t="shared" ref="T13:T19" si="6">IF(AND(D13&lt;E13,E13&gt;=20),E13-20,"")</f>
        <v/>
      </c>
      <c r="U13" s="38" t="str">
        <f t="shared" ref="U13:U19" si="7">IF(AND(D13&gt;E13,E13&gt;=6),6,"")</f>
        <v/>
      </c>
      <c r="V13" s="38" t="str">
        <f t="shared" ref="V13:V19" si="8">IF(AND(D13&gt;E13,E13&lt;6),E13,"")</f>
        <v/>
      </c>
      <c r="W13" s="38" t="str">
        <f t="shared" ref="W13:W19" si="9">IF(AND(D13&lt;E13,E13&gt;=6,D13&lt;=6),6-D13,"")</f>
        <v/>
      </c>
      <c r="X13" s="38" t="str">
        <f t="shared" ref="X13:X18" si="10">IF(AND(D13&lt;E13,E13&lt;6),6-E13,"")</f>
        <v/>
      </c>
      <c r="Y13" s="39" t="s">
        <v>47</v>
      </c>
    </row>
    <row r="14" spans="1:25" x14ac:dyDescent="0.2">
      <c r="A14" s="32">
        <v>42283</v>
      </c>
      <c r="B14" s="32" t="s">
        <v>52</v>
      </c>
      <c r="C14" s="33"/>
      <c r="D14" s="91"/>
      <c r="E14" s="35"/>
      <c r="F14" t="str">
        <f>IF(K14="X",Gesamt!$C$8,IF(J14="X",Gesamt!$C$9,IF(IF(E14&lt;D14,E14+(24-D14),E14-D14)&gt;0,IF(E14&lt;D14,E14+(24-D14),E14-D14),"")))</f>
        <v/>
      </c>
      <c r="G14" s="92" t="str">
        <f t="shared" si="0"/>
        <v/>
      </c>
      <c r="H14" s="92" t="str">
        <f t="shared" si="1"/>
        <v/>
      </c>
      <c r="I14" s="92" t="str">
        <f t="shared" si="2"/>
        <v/>
      </c>
      <c r="J14" s="92" t="str">
        <f t="shared" si="3"/>
        <v/>
      </c>
      <c r="K14" s="92" t="str">
        <f t="shared" si="4"/>
        <v/>
      </c>
      <c r="L14" s="38">
        <f>IF(OR(Q14=1,Q15=1,B14="Sonntag",B15="Sonntag"),"",SUM(R14:W14))</f>
        <v>0</v>
      </c>
      <c r="M14" s="38" t="str">
        <f>IF(B14="Sonntag","",IF(AND(Q14=1,D14&gt;E14),SUM(U14:W14),""))</f>
        <v/>
      </c>
      <c r="N14" s="38" t="str">
        <f>IF(OR(AND(Q14=1,Q15=1),AND(Q15=1,B14="Sonntag")),"",IF(Q15=1,SUM(R14:T14),""))</f>
        <v/>
      </c>
      <c r="O14" s="38" t="str">
        <f>IF(Q15=1,"",IF(AND(B14="Sonntag",D14&gt;E14,Q14=0),SUM(U14:W14),""))</f>
        <v/>
      </c>
      <c r="P14" s="38" t="str">
        <f>IF(OR(Q14=1,Q15=1),"",IF(B15="Sonntag",SUM(R14:W14),""))</f>
        <v/>
      </c>
      <c r="Q14" s="38" t="b">
        <f>OR(Feiertage!$B$1=A14,Feiertage!$B$2=A14,Feiertage!$B$3=A14,Feiertage!$B$4=A14,Feiertage!$B$5=A14,Feiertage!$B$6=A14,Feiertage!$B$7=A14,Feiertage!$B$8=A14,Feiertage!$B$9=A14)</f>
        <v>0</v>
      </c>
      <c r="R14" s="38" t="str">
        <f>IF(AND(D14&gt;E14,D14&lt;20),4,"")</f>
        <v/>
      </c>
      <c r="S14" s="38" t="str">
        <f t="shared" si="5"/>
        <v/>
      </c>
      <c r="T14" s="38" t="str">
        <f t="shared" si="6"/>
        <v/>
      </c>
      <c r="U14" s="38" t="str">
        <f t="shared" si="7"/>
        <v/>
      </c>
      <c r="V14" s="38" t="str">
        <f t="shared" si="8"/>
        <v/>
      </c>
      <c r="W14" s="38" t="str">
        <f t="shared" si="9"/>
        <v/>
      </c>
      <c r="X14" s="38" t="str">
        <f t="shared" si="10"/>
        <v/>
      </c>
      <c r="Y14" s="39" t="s">
        <v>47</v>
      </c>
    </row>
    <row r="15" spans="1:25" x14ac:dyDescent="0.2">
      <c r="A15" s="32">
        <v>42284</v>
      </c>
      <c r="B15" s="32" t="s">
        <v>53</v>
      </c>
      <c r="C15" s="33"/>
      <c r="D15" s="91"/>
      <c r="E15" s="35"/>
      <c r="F15" t="str">
        <f>IF(K15="X",Gesamt!$C$8,IF(J15="X",Gesamt!$C$9,IF(IF(E15&lt;D15,E15+(24-D15),E15-D15)&gt;0,IF(E15&lt;D15,E15+(24-D15),E15-D15),"")))</f>
        <v/>
      </c>
      <c r="G15" s="92" t="str">
        <f t="shared" si="0"/>
        <v/>
      </c>
      <c r="H15" s="92" t="str">
        <f t="shared" si="1"/>
        <v/>
      </c>
      <c r="I15" s="92" t="str">
        <f t="shared" si="2"/>
        <v/>
      </c>
      <c r="J15" s="92" t="str">
        <f t="shared" si="3"/>
        <v/>
      </c>
      <c r="K15" s="92" t="str">
        <f t="shared" si="4"/>
        <v/>
      </c>
      <c r="L15" s="38">
        <f>IF(OR(Q15=1,Q16=1,B15="Sonntag",B16="Sonntag"),"",SUM(R15:W15))</f>
        <v>0</v>
      </c>
      <c r="M15" s="38" t="str">
        <f>IF(B15="Sonntag","",IF(AND(Q15=1,D15&gt;E15),SUM(U15:W15),""))</f>
        <v/>
      </c>
      <c r="N15" s="38" t="str">
        <f>IF(OR(AND(Q15=1,Q16=1),AND(Q16=1,B15="Sonntag")),"",IF(Q16=1,SUM(R15:T15),""))</f>
        <v/>
      </c>
      <c r="O15" s="38" t="str">
        <f>IF(Q16=1,"",IF(AND(B15="Sonntag",D15&gt;E15,Q15=0),SUM(U15:W15),""))</f>
        <v/>
      </c>
      <c r="P15" s="38" t="str">
        <f>IF(OR(Q15=1,Q16=1),"",IF(B16="Sonntag",SUM(R15:W15),""))</f>
        <v/>
      </c>
      <c r="Q15" s="38" t="b">
        <f>OR(Feiertage!$B$1=A15,Feiertage!$B$2=A15,Feiertage!$B$3=A15,Feiertage!$B$4=A15,Feiertage!$B$5=A15,Feiertage!$B$6=A15,Feiertage!$B$7=A15,Feiertage!$B$8=A15,Feiertage!$B$9=A15)</f>
        <v>0</v>
      </c>
      <c r="R15" s="38" t="str">
        <f>IF(AND(D15&gt;E15,D15&lt;20),4,"")</f>
        <v/>
      </c>
      <c r="S15" s="38" t="str">
        <f t="shared" si="5"/>
        <v/>
      </c>
      <c r="T15" s="38" t="str">
        <f t="shared" si="6"/>
        <v/>
      </c>
      <c r="U15" s="38" t="str">
        <f t="shared" si="7"/>
        <v/>
      </c>
      <c r="V15" s="38" t="str">
        <f t="shared" si="8"/>
        <v/>
      </c>
      <c r="W15" s="38" t="str">
        <f t="shared" si="9"/>
        <v/>
      </c>
      <c r="X15" s="38" t="str">
        <f t="shared" si="10"/>
        <v/>
      </c>
      <c r="Y15" s="39" t="s">
        <v>47</v>
      </c>
    </row>
    <row r="16" spans="1:25" x14ac:dyDescent="0.2">
      <c r="A16" s="32">
        <v>42285</v>
      </c>
      <c r="B16" s="32" t="s">
        <v>46</v>
      </c>
      <c r="C16" s="33"/>
      <c r="D16" s="91"/>
      <c r="E16" s="35"/>
      <c r="F16" t="str">
        <f>IF(K16="X",Gesamt!$C$8,IF(J16="X",Gesamt!$C$9,IF(IF(E16&lt;D16,E16+(24-D16),E16-D16)&gt;0,IF(E16&lt;D16,E16+(24-D16),E16-D16),"")))</f>
        <v/>
      </c>
      <c r="G16" s="92" t="str">
        <f t="shared" si="0"/>
        <v/>
      </c>
      <c r="H16" s="92" t="str">
        <f t="shared" si="1"/>
        <v/>
      </c>
      <c r="I16" s="92" t="str">
        <f t="shared" si="2"/>
        <v/>
      </c>
      <c r="J16" s="92" t="str">
        <f t="shared" si="3"/>
        <v/>
      </c>
      <c r="K16" s="92" t="str">
        <f t="shared" si="4"/>
        <v/>
      </c>
      <c r="L16" s="38">
        <f>IF(OR(Q16=1,Q17=1,B16="Sonntag",B17="Sonntag"),"",SUM(R16:W16))</f>
        <v>0</v>
      </c>
      <c r="M16" s="38" t="str">
        <f>IF(B16="Sonntag","",IF(AND(Q16=1,D16&gt;E16),SUM(U16:W16),""))</f>
        <v/>
      </c>
      <c r="N16" s="38" t="str">
        <f>IF(OR(AND(Q16=1,Q17=1),AND(Q17=1,B16="Sonntag")),"",IF(Q17=1,SUM(R16:T16),""))</f>
        <v/>
      </c>
      <c r="O16" s="38" t="str">
        <f>IF(Q17=1,"",IF(AND(B16="Sonntag",D16&gt;E16,Q16=0),SUM(U16:W16),""))</f>
        <v/>
      </c>
      <c r="P16" s="38" t="str">
        <f>IF(OR(Q16=1,Q17=1),"",IF(B17="Sonntag",SUM(R16:W16),""))</f>
        <v/>
      </c>
      <c r="Q16" s="38" t="b">
        <f>OR(Feiertage!$B$1=A16,Feiertage!$B$2=A16,Feiertage!$B$3=A16,Feiertage!$B$4=A16,Feiertage!$B$5=A16,Feiertage!$B$6=A16,Feiertage!$B$7=A16,Feiertage!$B$8=A16,Feiertage!$B$9=A16)</f>
        <v>0</v>
      </c>
      <c r="R16" s="38" t="str">
        <f>IF(AND(D16&gt;E16,D16&lt;20),4,"")</f>
        <v/>
      </c>
      <c r="S16" s="38" t="str">
        <f t="shared" si="5"/>
        <v/>
      </c>
      <c r="T16" s="38" t="str">
        <f t="shared" si="6"/>
        <v/>
      </c>
      <c r="U16" s="38" t="str">
        <f t="shared" si="7"/>
        <v/>
      </c>
      <c r="V16" s="38" t="str">
        <f t="shared" si="8"/>
        <v/>
      </c>
      <c r="W16" s="38" t="str">
        <f t="shared" si="9"/>
        <v/>
      </c>
      <c r="X16" s="38" t="str">
        <f t="shared" si="10"/>
        <v/>
      </c>
      <c r="Y16" s="39" t="s">
        <v>47</v>
      </c>
    </row>
    <row r="17" spans="1:25" x14ac:dyDescent="0.2">
      <c r="A17" s="32">
        <v>42286</v>
      </c>
      <c r="B17" s="32" t="s">
        <v>48</v>
      </c>
      <c r="C17" s="33"/>
      <c r="D17" s="91"/>
      <c r="E17" s="35"/>
      <c r="F17" t="str">
        <f>IF(K17="X",Gesamt!$C$8,IF(J17="X",Gesamt!$C$9,IF(IF(E17&lt;D17,E17+(24-D17),E17-D17)&gt;0,IF(E17&lt;D17,E17+(24-D17),E17-D17),"")))</f>
        <v/>
      </c>
      <c r="G17" s="92" t="str">
        <f t="shared" si="0"/>
        <v/>
      </c>
      <c r="H17" s="92" t="str">
        <f t="shared" si="1"/>
        <v/>
      </c>
      <c r="I17" s="92" t="str">
        <f t="shared" si="2"/>
        <v/>
      </c>
      <c r="J17" s="92" t="str">
        <f t="shared" si="3"/>
        <v/>
      </c>
      <c r="K17" s="92" t="str">
        <f t="shared" si="4"/>
        <v/>
      </c>
      <c r="L17" s="38">
        <f>IF(OR(Q17=1,Q18=1,B17="Sonntag",B18="Sonntag"),"",SUM(R17:W17))</f>
        <v>0</v>
      </c>
      <c r="M17" s="38" t="str">
        <f>IF(B17="Sonntag","",IF(AND(Q17=1,D17&gt;E17),SUM(U17:W17),""))</f>
        <v/>
      </c>
      <c r="N17" s="38" t="str">
        <f>IF(OR(AND(Q17=1,Q18=1),AND(Q18=1,B17="Sonntag")),"",IF(Q18=1,SUM(R17:T17),""))</f>
        <v/>
      </c>
      <c r="O17" s="38" t="str">
        <f>IF(Q18=1,"",IF(AND(B17="Sonntag",D17&gt;E17,Q17=0),SUM(U17:W17),""))</f>
        <v/>
      </c>
      <c r="P17" s="38" t="str">
        <f>IF(OR(Q17=1,Q18=1),"",IF(B18="Sonntag",SUM(R17:W17),""))</f>
        <v/>
      </c>
      <c r="Q17" s="38" t="b">
        <f>OR(Feiertage!$B$1=A17,Feiertage!$B$2=A17,Feiertage!$B$3=A17,Feiertage!$B$4=A17,Feiertage!$B$5=A17,Feiertage!$B$6=A17,Feiertage!$B$7=A17,Feiertage!$B$8=A17,Feiertage!$B$9=A17)</f>
        <v>0</v>
      </c>
      <c r="R17" s="38" t="str">
        <f>IF(AND(D17&gt;E17,D17&lt;20),4,"")</f>
        <v/>
      </c>
      <c r="S17" s="38" t="str">
        <f t="shared" si="5"/>
        <v/>
      </c>
      <c r="T17" s="38" t="str">
        <f t="shared" si="6"/>
        <v/>
      </c>
      <c r="U17" s="38" t="str">
        <f t="shared" si="7"/>
        <v/>
      </c>
      <c r="V17" s="38" t="str">
        <f t="shared" si="8"/>
        <v/>
      </c>
      <c r="W17" s="38" t="str">
        <f t="shared" si="9"/>
        <v/>
      </c>
      <c r="X17" s="38" t="str">
        <f t="shared" si="10"/>
        <v/>
      </c>
      <c r="Y17" s="39" t="s">
        <v>47</v>
      </c>
    </row>
    <row r="18" spans="1:25" x14ac:dyDescent="0.2">
      <c r="A18" s="32">
        <v>42287</v>
      </c>
      <c r="B18" s="32" t="s">
        <v>49</v>
      </c>
      <c r="C18" s="33"/>
      <c r="D18" s="91"/>
      <c r="E18" s="35"/>
      <c r="F18" t="str">
        <f>IF(K18="X",Gesamt!$C$8,IF(J18="X",Gesamt!$C$9,IF(IF(E18&lt;D18,E18+(24-D18),E18-D18)&gt;0,IF(E18&lt;D18,E18+(24-D18),E18-D18),"")))</f>
        <v/>
      </c>
      <c r="G18" s="92" t="str">
        <f t="shared" si="0"/>
        <v/>
      </c>
      <c r="H18" s="92" t="str">
        <f t="shared" si="1"/>
        <v/>
      </c>
      <c r="I18" s="92" t="str">
        <f t="shared" si="2"/>
        <v/>
      </c>
      <c r="J18" s="92" t="str">
        <f t="shared" si="3"/>
        <v/>
      </c>
      <c r="K18" s="92" t="str">
        <f t="shared" si="4"/>
        <v/>
      </c>
      <c r="L18" s="42" t="str">
        <f>IF(OR(Q18=1,Q19=1,B18="Sonntag",B19="Sonntag"),"",SUM(R18:X18))</f>
        <v/>
      </c>
      <c r="M18" s="42" t="str">
        <f>IF(B18="Sonntag","",IF(AND(Q18=1,D18&gt;E18),SUM(U18:X18),""))</f>
        <v/>
      </c>
      <c r="N18" s="42" t="str">
        <f>IF(AND(Q18=1,Q19=1),"",IF(Q19=1,SUM(R18:T18),""))</f>
        <v/>
      </c>
      <c r="O18" s="42" t="str">
        <f>IF(Q19=1,"",IF(AND(B18="Sonntag",D18&gt;E18,Q18=0),SUM(U18:X18),""))</f>
        <v/>
      </c>
      <c r="P18" s="42">
        <f>IF(OR(Q18=1,Q19=1),"",IF(B19="Sonntag",SUM(R18:T18),""))</f>
        <v>0</v>
      </c>
      <c r="Q18" s="42" t="b">
        <f>OR(Feiertage!$B$1=A18,Feiertage!$B$2=A18,Feiertage!$B$3=A18,Feiertage!$B$4=A18,Feiertage!$B$5=A18,Feiertage!$B$6=A18,Feiertage!$B$7=A18,Feiertage!$B$8=A18,Feiertage!$B$9=A18)</f>
        <v>0</v>
      </c>
      <c r="R18" s="42" t="str">
        <f>IF(AND(D18&gt;E18,D18&lt;20),4,IF(AND(D18&lt;E18,D18&lt;=6),6-D18,""))</f>
        <v/>
      </c>
      <c r="S18" s="42" t="str">
        <f t="shared" si="5"/>
        <v/>
      </c>
      <c r="T18" s="42" t="str">
        <f t="shared" si="6"/>
        <v/>
      </c>
      <c r="U18" s="42" t="str">
        <f t="shared" si="7"/>
        <v/>
      </c>
      <c r="V18" s="42" t="str">
        <f t="shared" si="8"/>
        <v/>
      </c>
      <c r="W18" s="42" t="str">
        <f t="shared" si="9"/>
        <v/>
      </c>
      <c r="X18" s="42" t="str">
        <f t="shared" si="10"/>
        <v/>
      </c>
      <c r="Y18" s="43" t="s">
        <v>49</v>
      </c>
    </row>
    <row r="19" spans="1:25" x14ac:dyDescent="0.2">
      <c r="A19" s="32">
        <v>42288</v>
      </c>
      <c r="B19" s="32" t="s">
        <v>44</v>
      </c>
      <c r="C19" s="33"/>
      <c r="D19" s="91"/>
      <c r="E19" s="35"/>
      <c r="F19" t="str">
        <f>IF(K19="X",Gesamt!$C$8,IF(J19="X",Gesamt!$C$9,IF(IF(E19&lt;D19,E19+(24-D19),E19-D19)&gt;0,IF(E19&lt;D19,E19+(24-D19),E19-D19),"")))</f>
        <v/>
      </c>
      <c r="G19" s="92" t="str">
        <f t="shared" si="0"/>
        <v/>
      </c>
      <c r="H19" s="92" t="str">
        <f t="shared" si="1"/>
        <v/>
      </c>
      <c r="I19" s="92" t="str">
        <f t="shared" si="2"/>
        <v/>
      </c>
      <c r="J19" s="92" t="str">
        <f t="shared" si="3"/>
        <v/>
      </c>
      <c r="K19" s="92" t="str">
        <f t="shared" si="4"/>
        <v/>
      </c>
      <c r="L19" s="45" t="str">
        <f>IF(OR(Q19=1,Q20=1,B19="Sonntag",B20="Sonntag"),"",SUM(R19:X19))</f>
        <v/>
      </c>
      <c r="M19" s="45" t="str">
        <f>IF(B20="Sonntag","",IF(AND(Q19=1,D19&gt;E19),SUM(U19:X19),""))</f>
        <v/>
      </c>
      <c r="N19" s="45" t="str">
        <f>IF(AND(Q19=1,Q21=1),"",IF(Q20=1,SUM(R19:T19),""))</f>
        <v/>
      </c>
      <c r="O19" s="45" t="str">
        <f>IF(Q21=1,"",IF(AND(B19="Sonntag",D19&gt;E19,Q19=0),SUM(U19:X19),""))</f>
        <v/>
      </c>
      <c r="P19" s="45" t="str">
        <f>IF(OR(Q19=1,Q21=1),"",IF(B20="Sonntag",SUM(R19:T19),""))</f>
        <v/>
      </c>
      <c r="Q19" s="45" t="b">
        <f>OR(Feiertage!$B$1=A19,Feiertage!$B$2=A19,Feiertage!$B$3=A19,Feiertage!$B$4=A19,Feiertage!$B$5=A19,Feiertage!$B$6=A19,Feiertage!$B$7=A19,Feiertage!$B$8=A19,Feiertage!$B$9=A19)</f>
        <v>0</v>
      </c>
      <c r="R19" s="45" t="str">
        <f>IF(AND(D19&gt;E19,D19&lt;20),4,"")</f>
        <v/>
      </c>
      <c r="S19" s="45" t="str">
        <f t="shared" si="5"/>
        <v/>
      </c>
      <c r="T19" s="45" t="str">
        <f t="shared" si="6"/>
        <v/>
      </c>
      <c r="U19" s="45" t="str">
        <f t="shared" si="7"/>
        <v/>
      </c>
      <c r="V19" s="45" t="str">
        <f t="shared" si="8"/>
        <v/>
      </c>
      <c r="W19" s="45" t="str">
        <f t="shared" si="9"/>
        <v/>
      </c>
      <c r="X19" s="45" t="str">
        <f>IF(AND(D19&lt;E19,E19&lt;6),E19-D19,"")</f>
        <v/>
      </c>
      <c r="Y19" s="46" t="s">
        <v>44</v>
      </c>
    </row>
    <row r="20" spans="1:25" x14ac:dyDescent="0.2">
      <c r="A20" s="32"/>
      <c r="B20" s="32"/>
      <c r="C20" s="33"/>
      <c r="D20" s="102" t="s">
        <v>50</v>
      </c>
      <c r="E20" s="102"/>
      <c r="F20" s="48">
        <f>SUM(F13:F19)</f>
        <v>0</v>
      </c>
      <c r="G20" s="48">
        <f>SUM(G13:G19)</f>
        <v>0</v>
      </c>
      <c r="H20" s="48">
        <f>SUM(H13:H19)</f>
        <v>0</v>
      </c>
      <c r="I20" s="48">
        <f>SUM(I13:I19)</f>
        <v>0</v>
      </c>
      <c r="J20" s="49">
        <f>COUNTIF(J13:J19,"X")</f>
        <v>0</v>
      </c>
      <c r="K20" s="50">
        <f>COUNTIF(K13:K19,"X")</f>
        <v>0</v>
      </c>
      <c r="L20" s="31"/>
      <c r="M20" s="31"/>
      <c r="N20" s="31"/>
      <c r="O20" s="31"/>
      <c r="P20" s="31"/>
    </row>
    <row r="21" spans="1:25" x14ac:dyDescent="0.2">
      <c r="A21" s="32">
        <v>42289</v>
      </c>
      <c r="B21" s="32" t="s">
        <v>51</v>
      </c>
      <c r="C21" s="33"/>
      <c r="D21" s="91"/>
      <c r="E21" s="35"/>
      <c r="F21" t="str">
        <f>IF(K21="X",Gesamt!$C$8,IF(J21="X",Gesamt!$C$9,IF(IF(E21&lt;D21,E21+(24-D21),E21-D21)&gt;0,IF(E21&lt;D21,E21+(24-D21),E21-D21),"")))</f>
        <v/>
      </c>
      <c r="G21" s="92" t="str">
        <f t="shared" ref="G21:G27" si="11">IF(SUM(L21:P21)=0,"",SUM(L21:P21))</f>
        <v/>
      </c>
      <c r="H21" s="92" t="str">
        <f t="shared" ref="H21:H27" si="12">IF(D21="","",IF(Q21=0,IF(B21="Sonntag",IF(D21&gt;E21,24-D21,E21-D21),IF(AND(B21="Samstag",Q22=0),IF(D21&gt;E21,E21,""),"")),IF(AND(B21="Samstag",Q22=0),IF(D21&gt;E21,E21,""),"")))</f>
        <v/>
      </c>
      <c r="I21" s="92" t="str">
        <f t="shared" ref="I21:I27" si="13">IF(D21="","",IF(AND(Q21=1,Q22=1),IF(D21&gt;E21,24-D21+E21,E21-D21),IF(Q21=1,IF(D21&gt;E21,24-D21,E21-D21),IF(AND(Q22=1,D21&gt;E21),E21,""))))</f>
        <v/>
      </c>
      <c r="J21" s="92" t="str">
        <f t="shared" ref="J21:J27" si="14">IF(C21="Urlaub","X","")</f>
        <v/>
      </c>
      <c r="K21" s="92" t="str">
        <f t="shared" ref="K21:K27" si="15">IF(C21="Krank","X","")</f>
        <v/>
      </c>
      <c r="L21" s="38">
        <f>IF(OR(Q21=1,Q22=1,B21="Sonntag",B22="Sonntag"),"",SUM(R21:W21))</f>
        <v>0</v>
      </c>
      <c r="M21" s="38" t="str">
        <f>IF(B21="Sonntag","",IF(AND(Q21=1,D21&gt;E21),SUM(U21:W21),""))</f>
        <v/>
      </c>
      <c r="N21" s="38" t="str">
        <f>IF(OR(AND(Q21=1,Q22=1),AND(Q22=1,B21="Sonntag")),"",IF(Q22=1,SUM(R21:T21),""))</f>
        <v/>
      </c>
      <c r="O21" s="38" t="str">
        <f>IF(Q22=1,"",IF(AND(B21="Sonntag",D21&gt;E21,Q21=0),SUM(U21:W21),""))</f>
        <v/>
      </c>
      <c r="P21" s="38" t="str">
        <f>IF(OR(Q21=1,Q22=1),"",IF(B22="Sonntag",SUM(R21:W21),""))</f>
        <v/>
      </c>
      <c r="Q21" s="38" t="b">
        <f>OR(Feiertage!$B$1=A21,Feiertage!$B$2=A21,Feiertage!$B$3=A21,Feiertage!$B$4=A21,Feiertage!$B$5=A21,Feiertage!$B$6=A21,Feiertage!$B$7=A21,Feiertage!$B$8=A21,Feiertage!$B$9=A21)</f>
        <v>0</v>
      </c>
      <c r="R21" s="38" t="str">
        <f>IF(AND(D21&gt;E21,D21&lt;20),4,"")</f>
        <v/>
      </c>
      <c r="S21" s="38" t="str">
        <f t="shared" ref="S21:S27" si="16">IF(AND(D21&gt;E21,D21&gt;=20),24-D21,"")</f>
        <v/>
      </c>
      <c r="T21" s="38" t="str">
        <f t="shared" ref="T21:T27" si="17">IF(AND(D21&lt;E21,E21&gt;=20),E21-20,"")</f>
        <v/>
      </c>
      <c r="U21" s="38" t="str">
        <f t="shared" ref="U21:U27" si="18">IF(AND(D21&gt;E21,E21&gt;=6),6,"")</f>
        <v/>
      </c>
      <c r="V21" s="38" t="str">
        <f t="shared" ref="V21:V27" si="19">IF(AND(D21&gt;E21,E21&lt;6),E21,"")</f>
        <v/>
      </c>
      <c r="W21" s="38" t="str">
        <f t="shared" ref="W21:W27" si="20">IF(AND(D21&lt;E21,E21&gt;=6,D21&lt;=6),6-D21,"")</f>
        <v/>
      </c>
      <c r="X21" s="38" t="str">
        <f t="shared" ref="X21:X26" si="21">IF(AND(D21&lt;E21,E21&lt;6),6-E21,"")</f>
        <v/>
      </c>
      <c r="Y21" s="39" t="s">
        <v>47</v>
      </c>
    </row>
    <row r="22" spans="1:25" x14ac:dyDescent="0.2">
      <c r="A22" s="32">
        <v>42290</v>
      </c>
      <c r="B22" s="32" t="s">
        <v>52</v>
      </c>
      <c r="C22" s="33"/>
      <c r="D22" s="91"/>
      <c r="E22" s="35"/>
      <c r="F22" t="str">
        <f>IF(K22="X",Gesamt!$C$8,IF(J22="X",Gesamt!$C$9,IF(IF(E22&lt;D22,E22+(24-D22),E22-D22)&gt;0,IF(E22&lt;D22,E22+(24-D22),E22-D22),"")))</f>
        <v/>
      </c>
      <c r="G22" s="92" t="str">
        <f t="shared" si="11"/>
        <v/>
      </c>
      <c r="H22" s="92" t="str">
        <f t="shared" si="12"/>
        <v/>
      </c>
      <c r="I22" s="92" t="str">
        <f t="shared" si="13"/>
        <v/>
      </c>
      <c r="J22" s="92" t="str">
        <f t="shared" si="14"/>
        <v/>
      </c>
      <c r="K22" s="92" t="str">
        <f t="shared" si="15"/>
        <v/>
      </c>
      <c r="L22" s="38">
        <f>IF(OR(Q22=1,Q23=1,B22="Sonntag",B23="Sonntag"),"",SUM(R22:W22))</f>
        <v>0</v>
      </c>
      <c r="M22" s="38" t="str">
        <f>IF(B22="Sonntag","",IF(AND(Q22=1,D22&gt;E22),SUM(U22:W22),""))</f>
        <v/>
      </c>
      <c r="N22" s="38" t="str">
        <f>IF(OR(AND(Q22=1,Q23=1),AND(Q23=1,B22="Sonntag")),"",IF(Q23=1,SUM(R22:T22),""))</f>
        <v/>
      </c>
      <c r="O22" s="38" t="str">
        <f>IF(Q23=1,"",IF(AND(B22="Sonntag",D22&gt;E22,Q22=0),SUM(U22:W22),""))</f>
        <v/>
      </c>
      <c r="P22" s="38" t="str">
        <f>IF(OR(Q22=1,Q23=1),"",IF(B23="Sonntag",SUM(R22:W22),""))</f>
        <v/>
      </c>
      <c r="Q22" s="38" t="b">
        <f>OR(Feiertage!$B$1=A22,Feiertage!$B$2=A22,Feiertage!$B$3=A22,Feiertage!$B$4=A22,Feiertage!$B$5=A22,Feiertage!$B$6=A22,Feiertage!$B$7=A22,Feiertage!$B$8=A22,Feiertage!$B$9=A22)</f>
        <v>0</v>
      </c>
      <c r="R22" s="38" t="str">
        <f>IF(AND(D22&gt;E22,D22&lt;20),4,"")</f>
        <v/>
      </c>
      <c r="S22" s="38" t="str">
        <f t="shared" si="16"/>
        <v/>
      </c>
      <c r="T22" s="38" t="str">
        <f t="shared" si="17"/>
        <v/>
      </c>
      <c r="U22" s="38" t="str">
        <f t="shared" si="18"/>
        <v/>
      </c>
      <c r="V22" s="38" t="str">
        <f t="shared" si="19"/>
        <v/>
      </c>
      <c r="W22" s="38" t="str">
        <f t="shared" si="20"/>
        <v/>
      </c>
      <c r="X22" s="38" t="str">
        <f t="shared" si="21"/>
        <v/>
      </c>
      <c r="Y22" s="39" t="s">
        <v>47</v>
      </c>
    </row>
    <row r="23" spans="1:25" x14ac:dyDescent="0.2">
      <c r="A23" s="32">
        <v>42291</v>
      </c>
      <c r="B23" s="32" t="s">
        <v>53</v>
      </c>
      <c r="C23" s="33"/>
      <c r="D23" s="91"/>
      <c r="E23" s="35"/>
      <c r="F23" t="str">
        <f>IF(K23="X",Gesamt!$C$8,IF(J23="X",Gesamt!$C$9,IF(IF(E23&lt;D23,E23+(24-D23),E23-D23)&gt;0,IF(E23&lt;D23,E23+(24-D23),E23-D23),"")))</f>
        <v/>
      </c>
      <c r="G23" s="92" t="str">
        <f t="shared" si="11"/>
        <v/>
      </c>
      <c r="H23" s="92" t="str">
        <f t="shared" si="12"/>
        <v/>
      </c>
      <c r="I23" s="92" t="str">
        <f t="shared" si="13"/>
        <v/>
      </c>
      <c r="J23" s="92" t="str">
        <f t="shared" si="14"/>
        <v/>
      </c>
      <c r="K23" s="92" t="str">
        <f t="shared" si="15"/>
        <v/>
      </c>
      <c r="L23" s="38">
        <f>IF(OR(Q23=1,Q24=1,B23="Sonntag",B24="Sonntag"),"",SUM(R23:W23))</f>
        <v>0</v>
      </c>
      <c r="M23" s="38" t="str">
        <f>IF(B23="Sonntag","",IF(AND(Q23=1,D23&gt;E23),SUM(U23:W23),""))</f>
        <v/>
      </c>
      <c r="N23" s="38" t="str">
        <f>IF(OR(AND(Q23=1,Q24=1),AND(Q24=1,B23="Sonntag")),"",IF(Q24=1,SUM(R23:T23),""))</f>
        <v/>
      </c>
      <c r="O23" s="38" t="str">
        <f>IF(Q24=1,"",IF(AND(B23="Sonntag",D23&gt;E23,Q23=0),SUM(U23:W23),""))</f>
        <v/>
      </c>
      <c r="P23" s="38" t="str">
        <f>IF(OR(Q23=1,Q24=1),"",IF(B24="Sonntag",SUM(R23:W23),""))</f>
        <v/>
      </c>
      <c r="Q23" s="38" t="b">
        <f>OR(Feiertage!$B$1=A23,Feiertage!$B$2=A23,Feiertage!$B$3=A23,Feiertage!$B$4=A23,Feiertage!$B$5=A23,Feiertage!$B$6=A23,Feiertage!$B$7=A23,Feiertage!$B$8=A23,Feiertage!$B$9=A23)</f>
        <v>0</v>
      </c>
      <c r="R23" s="38" t="str">
        <f>IF(AND(D23&gt;E23,D23&lt;20),4,"")</f>
        <v/>
      </c>
      <c r="S23" s="38" t="str">
        <f t="shared" si="16"/>
        <v/>
      </c>
      <c r="T23" s="38" t="str">
        <f t="shared" si="17"/>
        <v/>
      </c>
      <c r="U23" s="38" t="str">
        <f t="shared" si="18"/>
        <v/>
      </c>
      <c r="V23" s="38" t="str">
        <f t="shared" si="19"/>
        <v/>
      </c>
      <c r="W23" s="38" t="str">
        <f t="shared" si="20"/>
        <v/>
      </c>
      <c r="X23" s="38" t="str">
        <f t="shared" si="21"/>
        <v/>
      </c>
      <c r="Y23" s="39" t="s">
        <v>47</v>
      </c>
    </row>
    <row r="24" spans="1:25" x14ac:dyDescent="0.2">
      <c r="A24" s="32">
        <v>42292</v>
      </c>
      <c r="B24" s="32" t="s">
        <v>46</v>
      </c>
      <c r="C24" s="33"/>
      <c r="D24" s="91"/>
      <c r="E24" s="35"/>
      <c r="F24" t="str">
        <f>IF(K24="X",Gesamt!$C$8,IF(J24="X",Gesamt!$C$9,IF(IF(E24&lt;D24,E24+(24-D24),E24-D24)&gt;0,IF(E24&lt;D24,E24+(24-D24),E24-D24),"")))</f>
        <v/>
      </c>
      <c r="G24" s="92" t="str">
        <f t="shared" si="11"/>
        <v/>
      </c>
      <c r="H24" s="92" t="str">
        <f t="shared" si="12"/>
        <v/>
      </c>
      <c r="I24" s="92" t="str">
        <f t="shared" si="13"/>
        <v/>
      </c>
      <c r="J24" s="92" t="str">
        <f t="shared" si="14"/>
        <v/>
      </c>
      <c r="K24" s="92" t="str">
        <f t="shared" si="15"/>
        <v/>
      </c>
      <c r="L24" s="38">
        <f>IF(OR(Q24=1,Q25=1,B24="Sonntag",B25="Sonntag"),"",SUM(R24:W24))</f>
        <v>0</v>
      </c>
      <c r="M24" s="38" t="str">
        <f>IF(B24="Sonntag","",IF(AND(Q24=1,D24&gt;E24),SUM(U24:W24),""))</f>
        <v/>
      </c>
      <c r="N24" s="38" t="str">
        <f>IF(OR(AND(Q24=1,Q25=1),AND(Q25=1,B24="Sonntag")),"",IF(Q25=1,SUM(R24:T24),""))</f>
        <v/>
      </c>
      <c r="O24" s="38" t="str">
        <f>IF(Q25=1,"",IF(AND(B24="Sonntag",D24&gt;E24,Q24=0),SUM(U24:W24),""))</f>
        <v/>
      </c>
      <c r="P24" s="38" t="str">
        <f>IF(OR(Q24=1,Q25=1),"",IF(B25="Sonntag",SUM(R24:W24),""))</f>
        <v/>
      </c>
      <c r="Q24" s="38" t="b">
        <f>OR(Feiertage!$B$1=A24,Feiertage!$B$2=A24,Feiertage!$B$3=A24,Feiertage!$B$4=A24,Feiertage!$B$5=A24,Feiertage!$B$6=A24,Feiertage!$B$7=A24,Feiertage!$B$8=A24,Feiertage!$B$9=A24)</f>
        <v>0</v>
      </c>
      <c r="R24" s="38" t="str">
        <f>IF(AND(D24&gt;E24,D24&lt;20),4,"")</f>
        <v/>
      </c>
      <c r="S24" s="38" t="str">
        <f t="shared" si="16"/>
        <v/>
      </c>
      <c r="T24" s="38" t="str">
        <f t="shared" si="17"/>
        <v/>
      </c>
      <c r="U24" s="38" t="str">
        <f t="shared" si="18"/>
        <v/>
      </c>
      <c r="V24" s="38" t="str">
        <f t="shared" si="19"/>
        <v/>
      </c>
      <c r="W24" s="38" t="str">
        <f t="shared" si="20"/>
        <v/>
      </c>
      <c r="X24" s="38" t="str">
        <f t="shared" si="21"/>
        <v/>
      </c>
      <c r="Y24" s="39" t="s">
        <v>47</v>
      </c>
    </row>
    <row r="25" spans="1:25" x14ac:dyDescent="0.2">
      <c r="A25" s="32">
        <v>42293</v>
      </c>
      <c r="B25" s="32" t="s">
        <v>48</v>
      </c>
      <c r="C25" s="33"/>
      <c r="D25" s="91"/>
      <c r="E25" s="35"/>
      <c r="F25" t="str">
        <f>IF(K25="X",Gesamt!$C$8,IF(J25="X",Gesamt!$C$9,IF(IF(E25&lt;D25,E25+(24-D25),E25-D25)&gt;0,IF(E25&lt;D25,E25+(24-D25),E25-D25),"")))</f>
        <v/>
      </c>
      <c r="G25" s="92" t="str">
        <f t="shared" si="11"/>
        <v/>
      </c>
      <c r="H25" s="92" t="str">
        <f t="shared" si="12"/>
        <v/>
      </c>
      <c r="I25" s="92" t="str">
        <f t="shared" si="13"/>
        <v/>
      </c>
      <c r="J25" s="92" t="str">
        <f t="shared" si="14"/>
        <v/>
      </c>
      <c r="K25" s="92" t="str">
        <f t="shared" si="15"/>
        <v/>
      </c>
      <c r="L25" s="38">
        <f>IF(OR(Q25=1,Q26=1,B25="Sonntag",B26="Sonntag"),"",SUM(R25:W25))</f>
        <v>0</v>
      </c>
      <c r="M25" s="38" t="str">
        <f>IF(B25="Sonntag","",IF(AND(Q25=1,D25&gt;E25),SUM(U25:W25),""))</f>
        <v/>
      </c>
      <c r="N25" s="38" t="str">
        <f>IF(OR(AND(Q25=1,Q26=1),AND(Q26=1,B25="Sonntag")),"",IF(Q26=1,SUM(R25:T25),""))</f>
        <v/>
      </c>
      <c r="O25" s="38" t="str">
        <f>IF(Q26=1,"",IF(AND(B25="Sonntag",D25&gt;E25,Q25=0),SUM(U25:W25),""))</f>
        <v/>
      </c>
      <c r="P25" s="38" t="str">
        <f>IF(OR(Q25=1,Q26=1),"",IF(B26="Sonntag",SUM(R25:W25),""))</f>
        <v/>
      </c>
      <c r="Q25" s="38" t="b">
        <f>OR(Feiertage!$B$1=A25,Feiertage!$B$2=A25,Feiertage!$B$3=A25,Feiertage!$B$4=A25,Feiertage!$B$5=A25,Feiertage!$B$6=A25,Feiertage!$B$7=A25,Feiertage!$B$8=A25,Feiertage!$B$9=A25)</f>
        <v>0</v>
      </c>
      <c r="R25" s="38" t="str">
        <f>IF(AND(D25&gt;E25,D25&lt;20),4,"")</f>
        <v/>
      </c>
      <c r="S25" s="38" t="str">
        <f t="shared" si="16"/>
        <v/>
      </c>
      <c r="T25" s="38" t="str">
        <f t="shared" si="17"/>
        <v/>
      </c>
      <c r="U25" s="38" t="str">
        <f t="shared" si="18"/>
        <v/>
      </c>
      <c r="V25" s="38" t="str">
        <f t="shared" si="19"/>
        <v/>
      </c>
      <c r="W25" s="38" t="str">
        <f t="shared" si="20"/>
        <v/>
      </c>
      <c r="X25" s="38" t="str">
        <f t="shared" si="21"/>
        <v/>
      </c>
      <c r="Y25" s="39" t="s">
        <v>47</v>
      </c>
    </row>
    <row r="26" spans="1:25" x14ac:dyDescent="0.2">
      <c r="A26" s="32">
        <v>42294</v>
      </c>
      <c r="B26" s="32" t="s">
        <v>49</v>
      </c>
      <c r="C26" s="33"/>
      <c r="D26" s="91"/>
      <c r="E26" s="35"/>
      <c r="F26" t="str">
        <f>IF(K26="X",Gesamt!$C$8,IF(J26="X",Gesamt!$C$9,IF(IF(E26&lt;D26,E26+(24-D26),E26-D26)&gt;0,IF(E26&lt;D26,E26+(24-D26),E26-D26),"")))</f>
        <v/>
      </c>
      <c r="G26" s="92" t="str">
        <f t="shared" si="11"/>
        <v/>
      </c>
      <c r="H26" s="92" t="str">
        <f t="shared" si="12"/>
        <v/>
      </c>
      <c r="I26" s="92" t="str">
        <f t="shared" si="13"/>
        <v/>
      </c>
      <c r="J26" s="92" t="str">
        <f t="shared" si="14"/>
        <v/>
      </c>
      <c r="K26" s="92" t="str">
        <f t="shared" si="15"/>
        <v/>
      </c>
      <c r="L26" s="42" t="str">
        <f>IF(OR(Q26=1,Q27=1,B26="Sonntag",B27="Sonntag"),"",SUM(R26:X26))</f>
        <v/>
      </c>
      <c r="M26" s="42" t="str">
        <f>IF(B26="Sonntag","",IF(AND(Q26=1,D26&gt;E26),SUM(U26:X26),""))</f>
        <v/>
      </c>
      <c r="N26" s="42" t="str">
        <f>IF(AND(Q26=1,Q27=1),"",IF(Q27=1,SUM(R26:T26),""))</f>
        <v/>
      </c>
      <c r="O26" s="42" t="str">
        <f>IF(Q27=1,"",IF(AND(B26="Sonntag",D26&gt;E26,Q26=0),SUM(U26:X26),""))</f>
        <v/>
      </c>
      <c r="P26" s="42">
        <f>IF(OR(Q26=1,Q27=1),"",IF(B27="Sonntag",SUM(R26:T26),""))</f>
        <v>0</v>
      </c>
      <c r="Q26" s="42" t="b">
        <f>OR(Feiertage!$B$1=A26,Feiertage!$B$2=A26,Feiertage!$B$3=A26,Feiertage!$B$4=A26,Feiertage!$B$5=A26,Feiertage!$B$6=A26,Feiertage!$B$7=A26,Feiertage!$B$8=A26,Feiertage!$B$9=A26)</f>
        <v>0</v>
      </c>
      <c r="R26" s="42" t="str">
        <f>IF(AND(D26&gt;E26,D26&lt;20),4,IF(AND(D26&lt;E26,D26&lt;=6),6-D26,""))</f>
        <v/>
      </c>
      <c r="S26" s="42" t="str">
        <f t="shared" si="16"/>
        <v/>
      </c>
      <c r="T26" s="42" t="str">
        <f t="shared" si="17"/>
        <v/>
      </c>
      <c r="U26" s="42" t="str">
        <f t="shared" si="18"/>
        <v/>
      </c>
      <c r="V26" s="42" t="str">
        <f t="shared" si="19"/>
        <v/>
      </c>
      <c r="W26" s="42" t="str">
        <f t="shared" si="20"/>
        <v/>
      </c>
      <c r="X26" s="42" t="str">
        <f t="shared" si="21"/>
        <v/>
      </c>
      <c r="Y26" s="43" t="s">
        <v>49</v>
      </c>
    </row>
    <row r="27" spans="1:25" x14ac:dyDescent="0.2">
      <c r="A27" s="32">
        <v>42295</v>
      </c>
      <c r="B27" s="32" t="s">
        <v>44</v>
      </c>
      <c r="C27" s="33"/>
      <c r="D27" s="91"/>
      <c r="E27" s="35"/>
      <c r="F27" t="str">
        <f>IF(K27="X",Gesamt!$C$8,IF(J27="X",Gesamt!$C$9,IF(IF(E27&lt;D27,E27+(24-D27),E27-D27)&gt;0,IF(E27&lt;D27,E27+(24-D27),E27-D27),"")))</f>
        <v/>
      </c>
      <c r="G27" s="92" t="str">
        <f t="shared" si="11"/>
        <v/>
      </c>
      <c r="H27" s="92" t="str">
        <f t="shared" si="12"/>
        <v/>
      </c>
      <c r="I27" s="92" t="str">
        <f t="shared" si="13"/>
        <v/>
      </c>
      <c r="J27" s="92" t="str">
        <f t="shared" si="14"/>
        <v/>
      </c>
      <c r="K27" s="92" t="str">
        <f t="shared" si="15"/>
        <v/>
      </c>
      <c r="L27" s="45" t="str">
        <f>IF(OR(Q27=1,Q28=1,B27="Sonntag",B28="Sonntag"),"",SUM(R27:X27))</f>
        <v/>
      </c>
      <c r="M27" s="45" t="str">
        <f>IF(B28="Sonntag","",IF(AND(Q27=1,D27&gt;E27),SUM(U27:X27),""))</f>
        <v/>
      </c>
      <c r="N27" s="45" t="str">
        <f>IF(AND(Q27=1,Q29=1),"",IF(Q28=1,SUM(R27:T27),""))</f>
        <v/>
      </c>
      <c r="O27" s="45" t="str">
        <f>IF(Q29=1,"",IF(AND(B27="Sonntag",D27&gt;E27,Q27=0),SUM(U27:X27),""))</f>
        <v/>
      </c>
      <c r="P27" s="45" t="str">
        <f>IF(OR(Q27=1,Q29=1),"",IF(B28="Sonntag",SUM(R27:T27),""))</f>
        <v/>
      </c>
      <c r="Q27" s="45" t="b">
        <f>OR(Feiertage!$B$1=A27,Feiertage!$B$2=A27,Feiertage!$B$3=A27,Feiertage!$B$4=A27,Feiertage!$B$5=A27,Feiertage!$B$6=A27,Feiertage!$B$7=A27,Feiertage!$B$8=A27,Feiertage!$B$9=A27)</f>
        <v>0</v>
      </c>
      <c r="R27" s="45" t="str">
        <f>IF(AND(D27&gt;E27,D27&lt;20),4,"")</f>
        <v/>
      </c>
      <c r="S27" s="45" t="str">
        <f t="shared" si="16"/>
        <v/>
      </c>
      <c r="T27" s="45" t="str">
        <f t="shared" si="17"/>
        <v/>
      </c>
      <c r="U27" s="45" t="str">
        <f t="shared" si="18"/>
        <v/>
      </c>
      <c r="V27" s="45" t="str">
        <f t="shared" si="19"/>
        <v/>
      </c>
      <c r="W27" s="45" t="str">
        <f t="shared" si="20"/>
        <v/>
      </c>
      <c r="X27" s="45" t="str">
        <f>IF(AND(D27&lt;E27,E27&lt;6),E27-D27,"")</f>
        <v/>
      </c>
      <c r="Y27" s="46" t="s">
        <v>44</v>
      </c>
    </row>
    <row r="28" spans="1:25" x14ac:dyDescent="0.2">
      <c r="A28" s="32"/>
      <c r="B28" s="32"/>
      <c r="C28" s="33"/>
      <c r="D28" s="102" t="s">
        <v>50</v>
      </c>
      <c r="E28" s="102"/>
      <c r="F28" s="48">
        <f>SUM(F21:F27)</f>
        <v>0</v>
      </c>
      <c r="G28" s="48">
        <f>SUM(G21:G27)</f>
        <v>0</v>
      </c>
      <c r="H28" s="48">
        <f>SUM(H21:H27)</f>
        <v>0</v>
      </c>
      <c r="I28" s="48">
        <f>SUM(I21:I27)</f>
        <v>0</v>
      </c>
      <c r="J28" s="49">
        <f>COUNTIF(J21:J27,"X")</f>
        <v>0</v>
      </c>
      <c r="K28" s="50">
        <f>COUNTIF(K21:K27,"X")</f>
        <v>0</v>
      </c>
      <c r="L28" s="31"/>
      <c r="M28" s="31"/>
      <c r="N28" s="31"/>
      <c r="O28" s="31"/>
      <c r="P28" s="31"/>
    </row>
    <row r="29" spans="1:25" x14ac:dyDescent="0.2">
      <c r="A29" s="32">
        <v>42296</v>
      </c>
      <c r="B29" s="32" t="s">
        <v>51</v>
      </c>
      <c r="C29" s="33"/>
      <c r="D29" s="91"/>
      <c r="E29" s="35"/>
      <c r="F29" t="str">
        <f>IF(K29="X",Gesamt!$C$8,IF(J29="X",Gesamt!$C$9,IF(IF(E29&lt;D29,E29+(24-D29),E29-D29)&gt;0,IF(E29&lt;D29,E29+(24-D29),E29-D29),"")))</f>
        <v/>
      </c>
      <c r="G29" s="92" t="str">
        <f t="shared" ref="G29:G35" si="22">IF(SUM(L29:P29)=0,"",SUM(L29:P29))</f>
        <v/>
      </c>
      <c r="H29" s="92" t="str">
        <f t="shared" ref="H29:H35" si="23">IF(D29="","",IF(Q29=0,IF(B29="Sonntag",IF(D29&gt;E29,24-D29,E29-D29),IF(AND(B29="Samstag",Q30=0),IF(D29&gt;E29,E29,""),"")),IF(AND(B29="Samstag",Q30=0),IF(D29&gt;E29,E29,""),"")))</f>
        <v/>
      </c>
      <c r="I29" s="92" t="str">
        <f t="shared" ref="I29:I35" si="24">IF(D29="","",IF(AND(Q29=1,Q30=1),IF(D29&gt;E29,24-D29+E29,E29-D29),IF(Q29=1,IF(D29&gt;E29,24-D29,E29-D29),IF(AND(Q30=1,D29&gt;E29),E29,""))))</f>
        <v/>
      </c>
      <c r="J29" s="92" t="str">
        <f t="shared" ref="J29:J35" si="25">IF(C29="Urlaub","X","")</f>
        <v/>
      </c>
      <c r="K29" s="92" t="str">
        <f t="shared" ref="K29:K35" si="26">IF(C29="Krank","X","")</f>
        <v/>
      </c>
      <c r="L29" s="38">
        <f>IF(OR(Q29=1,Q30=1,B29="Sonntag",B30="Sonntag"),"",SUM(R29:W29))</f>
        <v>0</v>
      </c>
      <c r="M29" s="38" t="str">
        <f>IF(B29="Sonntag","",IF(AND(Q29=1,D29&gt;E29),SUM(U29:W29),""))</f>
        <v/>
      </c>
      <c r="N29" s="38" t="str">
        <f>IF(OR(AND(Q29=1,Q30=1),AND(Q30=1,B29="Sonntag")),"",IF(Q30=1,SUM(R29:T29),""))</f>
        <v/>
      </c>
      <c r="O29" s="38" t="str">
        <f>IF(Q30=1,"",IF(AND(B29="Sonntag",D29&gt;E29,Q29=0),SUM(U29:W29),""))</f>
        <v/>
      </c>
      <c r="P29" s="38" t="str">
        <f>IF(OR(Q29=1,Q30=1),"",IF(B30="Sonntag",SUM(R29:W29),""))</f>
        <v/>
      </c>
      <c r="Q29" s="38" t="b">
        <f>OR(Feiertage!$B$1=A29,Feiertage!$B$2=A29,Feiertage!$B$3=A29,Feiertage!$B$4=A29,Feiertage!$B$5=A29,Feiertage!$B$6=A29,Feiertage!$B$7=A29,Feiertage!$B$8=A29,Feiertage!$B$9=A29)</f>
        <v>0</v>
      </c>
      <c r="R29" s="38" t="str">
        <f>IF(AND(D29&gt;E29,D29&lt;20),4,"")</f>
        <v/>
      </c>
      <c r="S29" s="38" t="str">
        <f t="shared" ref="S29:S35" si="27">IF(AND(D29&gt;E29,D29&gt;=20),24-D29,"")</f>
        <v/>
      </c>
      <c r="T29" s="38" t="str">
        <f t="shared" ref="T29:T35" si="28">IF(AND(D29&lt;E29,E29&gt;=20),E29-20,"")</f>
        <v/>
      </c>
      <c r="U29" s="38" t="str">
        <f t="shared" ref="U29:U35" si="29">IF(AND(D29&gt;E29,E29&gt;=6),6,"")</f>
        <v/>
      </c>
      <c r="V29" s="38" t="str">
        <f t="shared" ref="V29:V35" si="30">IF(AND(D29&gt;E29,E29&lt;6),E29,"")</f>
        <v/>
      </c>
      <c r="W29" s="38" t="str">
        <f t="shared" ref="W29:W35" si="31">IF(AND(D29&lt;E29,E29&gt;=6,D29&lt;=6),6-D29,"")</f>
        <v/>
      </c>
      <c r="X29" s="38" t="str">
        <f t="shared" ref="X29:X34" si="32">IF(AND(D29&lt;E29,E29&lt;6),6-E29,"")</f>
        <v/>
      </c>
      <c r="Y29" s="39" t="s">
        <v>47</v>
      </c>
    </row>
    <row r="30" spans="1:25" x14ac:dyDescent="0.2">
      <c r="A30" s="32">
        <v>42297</v>
      </c>
      <c r="B30" s="32" t="s">
        <v>52</v>
      </c>
      <c r="C30" s="33"/>
      <c r="D30" s="91"/>
      <c r="E30" s="35"/>
      <c r="F30" t="str">
        <f>IF(K30="X",Gesamt!$C$8,IF(J30="X",Gesamt!$C$9,IF(IF(E30&lt;D30,E30+(24-D30),E30-D30)&gt;0,IF(E30&lt;D30,E30+(24-D30),E30-D30),"")))</f>
        <v/>
      </c>
      <c r="G30" s="92" t="str">
        <f t="shared" si="22"/>
        <v/>
      </c>
      <c r="H30" s="92" t="str">
        <f t="shared" si="23"/>
        <v/>
      </c>
      <c r="I30" s="92" t="str">
        <f t="shared" si="24"/>
        <v/>
      </c>
      <c r="J30" s="92" t="str">
        <f t="shared" si="25"/>
        <v/>
      </c>
      <c r="K30" s="92" t="str">
        <f t="shared" si="26"/>
        <v/>
      </c>
      <c r="L30" s="38">
        <f>IF(OR(Q30=1,Q31=1,B30="Sonntag",B31="Sonntag"),"",SUM(R30:W30))</f>
        <v>0</v>
      </c>
      <c r="M30" s="38" t="str">
        <f>IF(B30="Sonntag","",IF(AND(Q30=1,D30&gt;E30),SUM(U30:W30),""))</f>
        <v/>
      </c>
      <c r="N30" s="38" t="str">
        <f>IF(OR(AND(Q30=1,Q31=1),AND(Q31=1,B30="Sonntag")),"",IF(Q31=1,SUM(R30:T30),""))</f>
        <v/>
      </c>
      <c r="O30" s="38" t="str">
        <f>IF(Q31=1,"",IF(AND(B30="Sonntag",D30&gt;E30,Q30=0),SUM(U30:W30),""))</f>
        <v/>
      </c>
      <c r="P30" s="38" t="str">
        <f>IF(OR(Q30=1,Q31=1),"",IF(B31="Sonntag",SUM(R30:W30),""))</f>
        <v/>
      </c>
      <c r="Q30" s="38" t="b">
        <f>OR(Feiertage!$B$1=A30,Feiertage!$B$2=A30,Feiertage!$B$3=A30,Feiertage!$B$4=A30,Feiertage!$B$5=A30,Feiertage!$B$6=A30,Feiertage!$B$7=A30,Feiertage!$B$8=A30,Feiertage!$B$9=A30)</f>
        <v>0</v>
      </c>
      <c r="R30" s="38" t="str">
        <f>IF(AND(D30&gt;E30,D30&lt;20),4,"")</f>
        <v/>
      </c>
      <c r="S30" s="38" t="str">
        <f t="shared" si="27"/>
        <v/>
      </c>
      <c r="T30" s="38" t="str">
        <f t="shared" si="28"/>
        <v/>
      </c>
      <c r="U30" s="38" t="str">
        <f t="shared" si="29"/>
        <v/>
      </c>
      <c r="V30" s="38" t="str">
        <f t="shared" si="30"/>
        <v/>
      </c>
      <c r="W30" s="38" t="str">
        <f t="shared" si="31"/>
        <v/>
      </c>
      <c r="X30" s="38" t="str">
        <f t="shared" si="32"/>
        <v/>
      </c>
      <c r="Y30" s="39" t="s">
        <v>47</v>
      </c>
    </row>
    <row r="31" spans="1:25" x14ac:dyDescent="0.2">
      <c r="A31" s="32">
        <v>42298</v>
      </c>
      <c r="B31" s="32" t="s">
        <v>53</v>
      </c>
      <c r="C31" s="33"/>
      <c r="D31" s="91"/>
      <c r="E31" s="35"/>
      <c r="F31" t="str">
        <f>IF(K31="X",Gesamt!$C$8,IF(J31="X",Gesamt!$C$9,IF(IF(E31&lt;D31,E31+(24-D31),E31-D31)&gt;0,IF(E31&lt;D31,E31+(24-D31),E31-D31),"")))</f>
        <v/>
      </c>
      <c r="G31" s="92" t="str">
        <f t="shared" si="22"/>
        <v/>
      </c>
      <c r="H31" s="92" t="str">
        <f t="shared" si="23"/>
        <v/>
      </c>
      <c r="I31" s="92" t="str">
        <f t="shared" si="24"/>
        <v/>
      </c>
      <c r="J31" s="92" t="str">
        <f t="shared" si="25"/>
        <v/>
      </c>
      <c r="K31" s="92" t="str">
        <f t="shared" si="26"/>
        <v/>
      </c>
      <c r="L31" s="38">
        <f>IF(OR(Q31=1,Q32=1,B31="Sonntag",B32="Sonntag"),"",SUM(R31:W31))</f>
        <v>0</v>
      </c>
      <c r="M31" s="38" t="str">
        <f>IF(B31="Sonntag","",IF(AND(Q31=1,D31&gt;E31),SUM(U31:W31),""))</f>
        <v/>
      </c>
      <c r="N31" s="38" t="str">
        <f>IF(OR(AND(Q31=1,Q32=1),AND(Q32=1,B31="Sonntag")),"",IF(Q32=1,SUM(R31:T31),""))</f>
        <v/>
      </c>
      <c r="O31" s="38" t="str">
        <f>IF(Q32=1,"",IF(AND(B31="Sonntag",D31&gt;E31,Q31=0),SUM(U31:W31),""))</f>
        <v/>
      </c>
      <c r="P31" s="38" t="str">
        <f>IF(OR(Q31=1,Q32=1),"",IF(B32="Sonntag",SUM(R31:W31),""))</f>
        <v/>
      </c>
      <c r="Q31" s="38" t="b">
        <f>OR(Feiertage!$B$1=A31,Feiertage!$B$2=A31,Feiertage!$B$3=A31,Feiertage!$B$4=A31,Feiertage!$B$5=A31,Feiertage!$B$6=A31,Feiertage!$B$7=A31,Feiertage!$B$8=A31,Feiertage!$B$9=A31)</f>
        <v>0</v>
      </c>
      <c r="R31" s="38" t="str">
        <f>IF(AND(D31&gt;E31,D31&lt;20),4,"")</f>
        <v/>
      </c>
      <c r="S31" s="38" t="str">
        <f t="shared" si="27"/>
        <v/>
      </c>
      <c r="T31" s="38" t="str">
        <f t="shared" si="28"/>
        <v/>
      </c>
      <c r="U31" s="38" t="str">
        <f t="shared" si="29"/>
        <v/>
      </c>
      <c r="V31" s="38" t="str">
        <f t="shared" si="30"/>
        <v/>
      </c>
      <c r="W31" s="38" t="str">
        <f t="shared" si="31"/>
        <v/>
      </c>
      <c r="X31" s="38" t="str">
        <f t="shared" si="32"/>
        <v/>
      </c>
      <c r="Y31" s="39" t="s">
        <v>47</v>
      </c>
    </row>
    <row r="32" spans="1:25" x14ac:dyDescent="0.2">
      <c r="A32" s="32">
        <v>42299</v>
      </c>
      <c r="B32" s="32" t="s">
        <v>46</v>
      </c>
      <c r="C32" s="33"/>
      <c r="D32" s="91"/>
      <c r="E32" s="35"/>
      <c r="F32" t="str">
        <f>IF(K32="X",Gesamt!$C$8,IF(J32="X",Gesamt!$C$9,IF(IF(E32&lt;D32,E32+(24-D32),E32-D32)&gt;0,IF(E32&lt;D32,E32+(24-D32),E32-D32),"")))</f>
        <v/>
      </c>
      <c r="G32" s="92" t="str">
        <f t="shared" si="22"/>
        <v/>
      </c>
      <c r="H32" s="92" t="str">
        <f t="shared" si="23"/>
        <v/>
      </c>
      <c r="I32" s="92" t="str">
        <f t="shared" si="24"/>
        <v/>
      </c>
      <c r="J32" s="92" t="str">
        <f t="shared" si="25"/>
        <v/>
      </c>
      <c r="K32" s="92" t="str">
        <f t="shared" si="26"/>
        <v/>
      </c>
      <c r="L32" s="38">
        <f>IF(OR(Q32=1,Q33=1,B32="Sonntag",B33="Sonntag"),"",SUM(R32:W32))</f>
        <v>0</v>
      </c>
      <c r="M32" s="38" t="str">
        <f>IF(B32="Sonntag","",IF(AND(Q32=1,D32&gt;E32),SUM(U32:W32),""))</f>
        <v/>
      </c>
      <c r="N32" s="38" t="str">
        <f>IF(OR(AND(Q32=1,Q33=1),AND(Q33=1,B32="Sonntag")),"",IF(Q33=1,SUM(R32:T32),""))</f>
        <v/>
      </c>
      <c r="O32" s="38" t="str">
        <f>IF(Q33=1,"",IF(AND(B32="Sonntag",D32&gt;E32,Q32=0),SUM(U32:W32),""))</f>
        <v/>
      </c>
      <c r="P32" s="38" t="str">
        <f>IF(OR(Q32=1,Q33=1),"",IF(B33="Sonntag",SUM(R32:W32),""))</f>
        <v/>
      </c>
      <c r="Q32" s="38" t="b">
        <f>OR(Feiertage!$B$1=A32,Feiertage!$B$2=A32,Feiertage!$B$3=A32,Feiertage!$B$4=A32,Feiertage!$B$5=A32,Feiertage!$B$6=A32,Feiertage!$B$7=A32,Feiertage!$B$8=A32,Feiertage!$B$9=A32)</f>
        <v>0</v>
      </c>
      <c r="R32" s="38" t="str">
        <f>IF(AND(D32&gt;E32,D32&lt;20),4,"")</f>
        <v/>
      </c>
      <c r="S32" s="38" t="str">
        <f t="shared" si="27"/>
        <v/>
      </c>
      <c r="T32" s="38" t="str">
        <f t="shared" si="28"/>
        <v/>
      </c>
      <c r="U32" s="38" t="str">
        <f t="shared" si="29"/>
        <v/>
      </c>
      <c r="V32" s="38" t="str">
        <f t="shared" si="30"/>
        <v/>
      </c>
      <c r="W32" s="38" t="str">
        <f t="shared" si="31"/>
        <v/>
      </c>
      <c r="X32" s="38" t="str">
        <f t="shared" si="32"/>
        <v/>
      </c>
      <c r="Y32" s="39" t="s">
        <v>47</v>
      </c>
    </row>
    <row r="33" spans="1:25" x14ac:dyDescent="0.2">
      <c r="A33" s="32">
        <v>42300</v>
      </c>
      <c r="B33" s="32" t="s">
        <v>48</v>
      </c>
      <c r="C33" s="33"/>
      <c r="D33" s="91"/>
      <c r="E33" s="35"/>
      <c r="F33" t="str">
        <f>IF(K33="X",Gesamt!$C$8,IF(J33="X",Gesamt!$C$9,IF(IF(E33&lt;D33,E33+(24-D33),E33-D33)&gt;0,IF(E33&lt;D33,E33+(24-D33),E33-D33),"")))</f>
        <v/>
      </c>
      <c r="G33" s="92" t="str">
        <f t="shared" si="22"/>
        <v/>
      </c>
      <c r="H33" s="92" t="str">
        <f t="shared" si="23"/>
        <v/>
      </c>
      <c r="I33" s="92" t="str">
        <f t="shared" si="24"/>
        <v/>
      </c>
      <c r="J33" s="92" t="str">
        <f t="shared" si="25"/>
        <v/>
      </c>
      <c r="K33" s="92" t="str">
        <f t="shared" si="26"/>
        <v/>
      </c>
      <c r="L33" s="38">
        <f>IF(OR(Q33=1,Q34=1,B33="Sonntag",B34="Sonntag"),"",SUM(R33:W33))</f>
        <v>0</v>
      </c>
      <c r="M33" s="38" t="str">
        <f>IF(B33="Sonntag","",IF(AND(Q33=1,D33&gt;E33),SUM(U33:W33),""))</f>
        <v/>
      </c>
      <c r="N33" s="38" t="str">
        <f>IF(OR(AND(Q33=1,Q34=1),AND(Q34=1,B33="Sonntag")),"",IF(Q34=1,SUM(R33:T33),""))</f>
        <v/>
      </c>
      <c r="O33" s="38" t="str">
        <f>IF(Q34=1,"",IF(AND(B33="Sonntag",D33&gt;E33,Q33=0),SUM(U33:W33),""))</f>
        <v/>
      </c>
      <c r="P33" s="38" t="str">
        <f>IF(OR(Q33=1,Q34=1),"",IF(B34="Sonntag",SUM(R33:W33),""))</f>
        <v/>
      </c>
      <c r="Q33" s="38" t="b">
        <f>OR(Feiertage!$B$1=A33,Feiertage!$B$2=A33,Feiertage!$B$3=A33,Feiertage!$B$4=A33,Feiertage!$B$5=A33,Feiertage!$B$6=A33,Feiertage!$B$7=A33,Feiertage!$B$8=A33,Feiertage!$B$9=A33)</f>
        <v>0</v>
      </c>
      <c r="R33" s="38" t="str">
        <f>IF(AND(D33&gt;E33,D33&lt;20),4,"")</f>
        <v/>
      </c>
      <c r="S33" s="38" t="str">
        <f t="shared" si="27"/>
        <v/>
      </c>
      <c r="T33" s="38" t="str">
        <f t="shared" si="28"/>
        <v/>
      </c>
      <c r="U33" s="38" t="str">
        <f t="shared" si="29"/>
        <v/>
      </c>
      <c r="V33" s="38" t="str">
        <f t="shared" si="30"/>
        <v/>
      </c>
      <c r="W33" s="38" t="str">
        <f t="shared" si="31"/>
        <v/>
      </c>
      <c r="X33" s="38" t="str">
        <f t="shared" si="32"/>
        <v/>
      </c>
      <c r="Y33" s="39" t="s">
        <v>47</v>
      </c>
    </row>
    <row r="34" spans="1:25" x14ac:dyDescent="0.2">
      <c r="A34" s="32">
        <v>42301</v>
      </c>
      <c r="B34" s="32" t="s">
        <v>49</v>
      </c>
      <c r="C34" s="33"/>
      <c r="D34" s="91"/>
      <c r="E34" s="35"/>
      <c r="F34" t="str">
        <f>IF(K34="X",Gesamt!$C$8,IF(J34="X",Gesamt!$C$9,IF(IF(E34&lt;D34,E34+(24-D34),E34-D34)&gt;0,IF(E34&lt;D34,E34+(24-D34),E34-D34),"")))</f>
        <v/>
      </c>
      <c r="G34" s="92" t="str">
        <f t="shared" si="22"/>
        <v/>
      </c>
      <c r="H34" s="92" t="str">
        <f t="shared" si="23"/>
        <v/>
      </c>
      <c r="I34" s="92" t="str">
        <f t="shared" si="24"/>
        <v/>
      </c>
      <c r="J34" s="92" t="str">
        <f t="shared" si="25"/>
        <v/>
      </c>
      <c r="K34" s="92" t="str">
        <f t="shared" si="26"/>
        <v/>
      </c>
      <c r="L34" s="42" t="str">
        <f>IF(OR(Q34=1,Q35=1,B34="Sonntag",B35="Sonntag"),"",SUM(R34:X34))</f>
        <v/>
      </c>
      <c r="M34" s="42" t="str">
        <f>IF(B34="Sonntag","",IF(AND(Q34=1,D34&gt;E34),SUM(U34:X34),""))</f>
        <v/>
      </c>
      <c r="N34" s="42" t="str">
        <f>IF(AND(Q34=1,Q35=1),"",IF(Q35=1,SUM(R34:T34),""))</f>
        <v/>
      </c>
      <c r="O34" s="42" t="str">
        <f>IF(Q35=1,"",IF(AND(B34="Sonntag",D34&gt;E34,Q34=0),SUM(U34:X34),""))</f>
        <v/>
      </c>
      <c r="P34" s="42">
        <f>IF(OR(Q34=1,Q35=1),"",IF(B35="Sonntag",SUM(R34:T34),""))</f>
        <v>0</v>
      </c>
      <c r="Q34" s="42" t="b">
        <f>OR(Feiertage!$B$1=A34,Feiertage!$B$2=A34,Feiertage!$B$3=A34,Feiertage!$B$4=A34,Feiertage!$B$5=A34,Feiertage!$B$6=A34,Feiertage!$B$7=A34,Feiertage!$B$8=A34,Feiertage!$B$9=A34)</f>
        <v>0</v>
      </c>
      <c r="R34" s="42" t="str">
        <f>IF(AND(D34&gt;E34,D34&lt;20),4,IF(AND(D34&lt;E34,D34&lt;=6),6-D34,""))</f>
        <v/>
      </c>
      <c r="S34" s="42" t="str">
        <f t="shared" si="27"/>
        <v/>
      </c>
      <c r="T34" s="42" t="str">
        <f t="shared" si="28"/>
        <v/>
      </c>
      <c r="U34" s="42" t="str">
        <f t="shared" si="29"/>
        <v/>
      </c>
      <c r="V34" s="42" t="str">
        <f t="shared" si="30"/>
        <v/>
      </c>
      <c r="W34" s="42" t="str">
        <f t="shared" si="31"/>
        <v/>
      </c>
      <c r="X34" s="42" t="str">
        <f t="shared" si="32"/>
        <v/>
      </c>
      <c r="Y34" s="43" t="s">
        <v>49</v>
      </c>
    </row>
    <row r="35" spans="1:25" x14ac:dyDescent="0.2">
      <c r="A35" s="32">
        <v>42302</v>
      </c>
      <c r="B35" s="32" t="s">
        <v>44</v>
      </c>
      <c r="C35" s="33"/>
      <c r="D35" s="91"/>
      <c r="E35" s="35"/>
      <c r="F35" t="str">
        <f>IF(K35="X",Gesamt!$C$8,IF(J35="X",Gesamt!$C$9,IF(IF(E35&lt;D35,E35+(24-D35),E35-D35)&gt;0,IF(E35&lt;D35,E35+(24-D35),E35-D35),"")))</f>
        <v/>
      </c>
      <c r="G35" s="92" t="str">
        <f t="shared" si="22"/>
        <v/>
      </c>
      <c r="H35" s="92" t="str">
        <f t="shared" si="23"/>
        <v/>
      </c>
      <c r="I35" s="92" t="str">
        <f t="shared" si="24"/>
        <v/>
      </c>
      <c r="J35" s="92" t="str">
        <f t="shared" si="25"/>
        <v/>
      </c>
      <c r="K35" s="92" t="str">
        <f t="shared" si="26"/>
        <v/>
      </c>
      <c r="L35" s="45" t="str">
        <f>IF(OR(Q35=1,Q36=1,B35="Sonntag",B36="Sonntag"),"",SUM(R35:X35))</f>
        <v/>
      </c>
      <c r="M35" s="45" t="str">
        <f>IF(B36="Sonntag","",IF(AND(Q35=1,D35&gt;E35),SUM(U35:X35),""))</f>
        <v/>
      </c>
      <c r="N35" s="45" t="str">
        <f>IF(AND(Q35=1,Q37=1),"",IF(Q36=1,SUM(R35:T35),""))</f>
        <v/>
      </c>
      <c r="O35" s="45" t="str">
        <f>IF(Q37=1,"",IF(AND(B35="Sonntag",D35&gt;E35,Q35=0),SUM(U35:X35),""))</f>
        <v/>
      </c>
      <c r="P35" s="45" t="str">
        <f>IF(OR(Q35=1,Q37=1),"",IF(B36="Sonntag",SUM(R35:T35),""))</f>
        <v/>
      </c>
      <c r="Q35" s="45" t="b">
        <f>OR(Feiertage!$B$1=A35,Feiertage!$B$2=A35,Feiertage!$B$3=A35,Feiertage!$B$4=A35,Feiertage!$B$5=A35,Feiertage!$B$6=A35,Feiertage!$B$7=A35,Feiertage!$B$8=A35,Feiertage!$B$9=A35)</f>
        <v>0</v>
      </c>
      <c r="R35" s="45" t="str">
        <f>IF(AND(D35&gt;E35,D35&lt;20),4,"")</f>
        <v/>
      </c>
      <c r="S35" s="45" t="str">
        <f t="shared" si="27"/>
        <v/>
      </c>
      <c r="T35" s="45" t="str">
        <f t="shared" si="28"/>
        <v/>
      </c>
      <c r="U35" s="45" t="str">
        <f t="shared" si="29"/>
        <v/>
      </c>
      <c r="V35" s="45" t="str">
        <f t="shared" si="30"/>
        <v/>
      </c>
      <c r="W35" s="45" t="str">
        <f t="shared" si="31"/>
        <v/>
      </c>
      <c r="X35" s="45" t="str">
        <f>IF(AND(D35&lt;E35,E35&lt;6),E35-D35,"")</f>
        <v/>
      </c>
      <c r="Y35" s="46" t="s">
        <v>44</v>
      </c>
    </row>
    <row r="36" spans="1:25" x14ac:dyDescent="0.2">
      <c r="A36" s="32"/>
      <c r="B36" s="32"/>
      <c r="C36" s="33"/>
      <c r="D36" s="102" t="s">
        <v>50</v>
      </c>
      <c r="E36" s="102"/>
      <c r="F36" s="48">
        <f>SUM(F29:F35)</f>
        <v>0</v>
      </c>
      <c r="G36" s="48">
        <f>SUM(G29:G35)</f>
        <v>0</v>
      </c>
      <c r="H36" s="48">
        <f>SUM(H29:H35)</f>
        <v>0</v>
      </c>
      <c r="I36" s="48">
        <f>SUM(I29:I35)</f>
        <v>0</v>
      </c>
      <c r="J36" s="49">
        <f>COUNTIF(J29:J35,"X")</f>
        <v>0</v>
      </c>
      <c r="K36" s="50">
        <f>COUNTIF(K29:K35,"X")</f>
        <v>0</v>
      </c>
      <c r="L36" s="31"/>
      <c r="M36" s="31"/>
      <c r="N36" s="31"/>
      <c r="O36" s="31"/>
      <c r="P36" s="31"/>
    </row>
    <row r="37" spans="1:25" x14ac:dyDescent="0.2">
      <c r="A37" s="32">
        <v>42303</v>
      </c>
      <c r="B37" s="32" t="s">
        <v>51</v>
      </c>
      <c r="C37" s="33"/>
      <c r="D37" s="91"/>
      <c r="E37" s="35"/>
      <c r="F37" t="str">
        <f>IF(K37="X",Gesamt!$C$8,IF(J37="X",Gesamt!$C$9,IF(IF(E37&lt;D37,E37+(24-D37),E37-D37)&gt;0,IF(E37&lt;D37,E37+(24-D37),E37-D37),"")))</f>
        <v/>
      </c>
      <c r="G37" s="92" t="str">
        <f t="shared" ref="G37:G43" si="33">IF(SUM(L37:P37)=0,"",SUM(L37:P37))</f>
        <v/>
      </c>
      <c r="H37" s="92" t="str">
        <f t="shared" ref="H37:H42" si="34">IF(D37="","",IF(Q37=0,IF(B37="Sonntag",IF(D37&gt;E37,24-D37,E37-D37),IF(AND(B37="Samstag",Q38=0),IF(D37&gt;E37,E37,""),"")),IF(AND(B37="Samstag",Q38=0),IF(D37&gt;E37,E37,""),"")))</f>
        <v/>
      </c>
      <c r="I37" s="92" t="str">
        <f t="shared" ref="I37:I42" si="35">IF(D37="","",IF(AND(Q37=1,Q38=1),IF(D37&gt;E37,24-D37+E37,E37-D37),IF(Q37=1,IF(D37&gt;E37,24-D37,E37-D37),IF(AND(Q38=1,D37&gt;E37),E37,""))))</f>
        <v/>
      </c>
      <c r="J37" s="92" t="str">
        <f t="shared" ref="J37:J43" si="36">IF(C37="Urlaub","X","")</f>
        <v/>
      </c>
      <c r="K37" s="92" t="str">
        <f t="shared" ref="K37:K43" si="37">IF(C37="Krank","X","")</f>
        <v/>
      </c>
      <c r="L37" s="38">
        <f>IF(OR(Q37=1,Q38=1,B37="Sonntag",B38="Sonntag"),"",SUM(R37:W37))</f>
        <v>0</v>
      </c>
      <c r="M37" s="38" t="str">
        <f>IF(B37="Sonntag","",IF(AND(Q37=1,D37&gt;E37),SUM(U37:W37),""))</f>
        <v/>
      </c>
      <c r="N37" s="38" t="str">
        <f>IF(OR(AND(Q37=1,Q38=1),AND(Q38=1,B37="Sonntag")),"",IF(Q38=1,SUM(R37:T37),""))</f>
        <v/>
      </c>
      <c r="O37" s="38" t="str">
        <f>IF(Q38=1,"",IF(AND(B37="Sonntag",D37&gt;E37,Q37=0),SUM(U37:W37),""))</f>
        <v/>
      </c>
      <c r="P37" s="38" t="str">
        <f>IF(OR(Q37=1,Q38=1),"",IF(B38="Sonntag",SUM(R37:W37),""))</f>
        <v/>
      </c>
      <c r="Q37" s="38" t="b">
        <f>OR(Feiertage!$B$1=A37,Feiertage!$B$2=A37,Feiertage!$B$3=A37,Feiertage!$B$4=A37,Feiertage!$B$5=A37,Feiertage!$B$6=A37,Feiertage!$B$7=A37,Feiertage!$B$8=A37,Feiertage!$B$9=A37)</f>
        <v>0</v>
      </c>
      <c r="R37" s="38" t="str">
        <f>IF(AND(D37&gt;E37,D37&lt;20),4,"")</f>
        <v/>
      </c>
      <c r="S37" s="38" t="str">
        <f t="shared" ref="S37:S43" si="38">IF(AND(D37&gt;E37,D37&gt;=20),24-D37,"")</f>
        <v/>
      </c>
      <c r="T37" s="38" t="str">
        <f t="shared" ref="T37:T43" si="39">IF(AND(D37&lt;E37,E37&gt;=20),E37-20,"")</f>
        <v/>
      </c>
      <c r="U37" s="38" t="str">
        <f t="shared" ref="U37:U43" si="40">IF(AND(D37&gt;E37,E37&gt;=6),6,"")</f>
        <v/>
      </c>
      <c r="V37" s="38" t="str">
        <f t="shared" ref="V37:V43" si="41">IF(AND(D37&gt;E37,E37&lt;6),E37,"")</f>
        <v/>
      </c>
      <c r="W37" s="38" t="str">
        <f t="shared" ref="W37:W43" si="42">IF(AND(D37&lt;E37,E37&gt;=6,D37&lt;=6),6-D37,"")</f>
        <v/>
      </c>
      <c r="X37" s="38" t="str">
        <f t="shared" ref="X37:X42" si="43">IF(AND(D37&lt;E37,E37&lt;6),6-E37,"")</f>
        <v/>
      </c>
      <c r="Y37" s="39" t="s">
        <v>47</v>
      </c>
    </row>
    <row r="38" spans="1:25" x14ac:dyDescent="0.2">
      <c r="A38" s="32">
        <v>42304</v>
      </c>
      <c r="B38" s="32" t="s">
        <v>52</v>
      </c>
      <c r="C38" s="33"/>
      <c r="D38" s="91"/>
      <c r="E38" s="35"/>
      <c r="F38" t="str">
        <f>IF(K38="X",Gesamt!$C$8,IF(J38="X",Gesamt!$C$9,IF(IF(E38&lt;D38,E38+(24-D38),E38-D38)&gt;0,IF(E38&lt;D38,E38+(24-D38),E38-D38),"")))</f>
        <v/>
      </c>
      <c r="G38" s="92" t="str">
        <f t="shared" si="33"/>
        <v/>
      </c>
      <c r="H38" s="92" t="str">
        <f t="shared" si="34"/>
        <v/>
      </c>
      <c r="I38" s="92" t="str">
        <f t="shared" si="35"/>
        <v/>
      </c>
      <c r="J38" s="92" t="str">
        <f t="shared" si="36"/>
        <v/>
      </c>
      <c r="K38" s="92" t="str">
        <f t="shared" si="37"/>
        <v/>
      </c>
      <c r="L38" s="38">
        <f>IF(OR(Q38=1,Q39=1,B38="Sonntag",B39="Sonntag"),"",SUM(R38:W38))</f>
        <v>0</v>
      </c>
      <c r="M38" s="38" t="str">
        <f>IF(B38="Sonntag","",IF(AND(Q38=1,D38&gt;E38),SUM(U38:W38),""))</f>
        <v/>
      </c>
      <c r="N38" s="38" t="str">
        <f>IF(OR(AND(Q38=1,Q39=1),AND(Q39=1,B38="Sonntag")),"",IF(Q39=1,SUM(R38:T38),""))</f>
        <v/>
      </c>
      <c r="O38" s="38" t="str">
        <f>IF(Q39=1,"",IF(AND(B38="Sonntag",D38&gt;E38,Q38=0),SUM(U38:W38),""))</f>
        <v/>
      </c>
      <c r="P38" s="38" t="str">
        <f>IF(OR(Q38=1,Q39=1),"",IF(B39="Sonntag",SUM(R38:W38),""))</f>
        <v/>
      </c>
      <c r="Q38" s="38" t="b">
        <f>OR(Feiertage!$B$1=A38,Feiertage!$B$2=A38,Feiertage!$B$3=A38,Feiertage!$B$4=A38,Feiertage!$B$5=A38,Feiertage!$B$6=A38,Feiertage!$B$7=A38,Feiertage!$B$8=A38,Feiertage!$B$9=A38)</f>
        <v>0</v>
      </c>
      <c r="R38" s="38" t="str">
        <f>IF(AND(D38&gt;E38,D38&lt;20),4,"")</f>
        <v/>
      </c>
      <c r="S38" s="38" t="str">
        <f t="shared" si="38"/>
        <v/>
      </c>
      <c r="T38" s="38" t="str">
        <f t="shared" si="39"/>
        <v/>
      </c>
      <c r="U38" s="38" t="str">
        <f t="shared" si="40"/>
        <v/>
      </c>
      <c r="V38" s="38" t="str">
        <f t="shared" si="41"/>
        <v/>
      </c>
      <c r="W38" s="38" t="str">
        <f t="shared" si="42"/>
        <v/>
      </c>
      <c r="X38" s="38" t="str">
        <f t="shared" si="43"/>
        <v/>
      </c>
      <c r="Y38" s="39" t="s">
        <v>47</v>
      </c>
    </row>
    <row r="39" spans="1:25" x14ac:dyDescent="0.2">
      <c r="A39" s="32">
        <v>42305</v>
      </c>
      <c r="B39" s="32" t="s">
        <v>53</v>
      </c>
      <c r="C39" s="33"/>
      <c r="D39" s="91"/>
      <c r="E39" s="35"/>
      <c r="F39" t="str">
        <f>IF(K39="X",Gesamt!$C$8,IF(J39="X",Gesamt!$C$9,IF(IF(E39&lt;D39,E39+(24-D39),E39-D39)&gt;0,IF(E39&lt;D39,E39+(24-D39),E39-D39),"")))</f>
        <v/>
      </c>
      <c r="G39" s="92" t="str">
        <f t="shared" si="33"/>
        <v/>
      </c>
      <c r="H39" s="92" t="str">
        <f t="shared" si="34"/>
        <v/>
      </c>
      <c r="I39" s="92" t="str">
        <f t="shared" si="35"/>
        <v/>
      </c>
      <c r="J39" s="92" t="str">
        <f t="shared" si="36"/>
        <v/>
      </c>
      <c r="K39" s="92" t="str">
        <f t="shared" si="37"/>
        <v/>
      </c>
      <c r="L39" s="38">
        <f>IF(OR(Q39=1,Q40=1,B39="Sonntag",B40="Sonntag"),"",SUM(R39:W39))</f>
        <v>0</v>
      </c>
      <c r="M39" s="38" t="str">
        <f>IF(B39="Sonntag","",IF(AND(Q39=1,D39&gt;E39),SUM(U39:W39),""))</f>
        <v/>
      </c>
      <c r="N39" s="38" t="str">
        <f>IF(OR(AND(Q39=1,Q40=1),AND(Q40=1,B39="Sonntag")),"",IF(Q40=1,SUM(R39:T39),""))</f>
        <v/>
      </c>
      <c r="O39" s="38" t="str">
        <f>IF(Q40=1,"",IF(AND(B39="Sonntag",D39&gt;E39,Q39=0),SUM(U39:W39),""))</f>
        <v/>
      </c>
      <c r="P39" s="38" t="str">
        <f>IF(OR(Q39=1,Q40=1),"",IF(B40="Sonntag",SUM(R39:W39),""))</f>
        <v/>
      </c>
      <c r="Q39" s="38" t="b">
        <f>OR(Feiertage!$B$1=A39,Feiertage!$B$2=A39,Feiertage!$B$3=A39,Feiertage!$B$4=A39,Feiertage!$B$5=A39,Feiertage!$B$6=A39,Feiertage!$B$7=A39,Feiertage!$B$8=A39,Feiertage!$B$9=A39)</f>
        <v>0</v>
      </c>
      <c r="R39" s="38" t="str">
        <f>IF(AND(D39&gt;E39,D39&lt;20),4,"")</f>
        <v/>
      </c>
      <c r="S39" s="38" t="str">
        <f t="shared" si="38"/>
        <v/>
      </c>
      <c r="T39" s="38" t="str">
        <f t="shared" si="39"/>
        <v/>
      </c>
      <c r="U39" s="38" t="str">
        <f t="shared" si="40"/>
        <v/>
      </c>
      <c r="V39" s="38" t="str">
        <f t="shared" si="41"/>
        <v/>
      </c>
      <c r="W39" s="38" t="str">
        <f t="shared" si="42"/>
        <v/>
      </c>
      <c r="X39" s="38" t="str">
        <f t="shared" si="43"/>
        <v/>
      </c>
      <c r="Y39" s="39" t="s">
        <v>47</v>
      </c>
    </row>
    <row r="40" spans="1:25" x14ac:dyDescent="0.2">
      <c r="A40" s="32">
        <v>42306</v>
      </c>
      <c r="B40" s="32" t="s">
        <v>46</v>
      </c>
      <c r="C40" s="33"/>
      <c r="D40" s="91"/>
      <c r="E40" s="35"/>
      <c r="F40" t="str">
        <f>IF(K40="X",Gesamt!$C$8,IF(J40="X",Gesamt!$C$9,IF(IF(E40&lt;D40,E40+(24-D40),E40-D40)&gt;0,IF(E40&lt;D40,E40+(24-D40),E40-D40),"")))</f>
        <v/>
      </c>
      <c r="G40" s="92" t="str">
        <f t="shared" si="33"/>
        <v/>
      </c>
      <c r="H40" s="92" t="str">
        <f t="shared" si="34"/>
        <v/>
      </c>
      <c r="I40" s="92" t="str">
        <f t="shared" si="35"/>
        <v/>
      </c>
      <c r="J40" s="92" t="str">
        <f t="shared" si="36"/>
        <v/>
      </c>
      <c r="K40" s="92" t="str">
        <f t="shared" si="37"/>
        <v/>
      </c>
      <c r="L40" s="38">
        <f>IF(OR(Q40=1,Q41=1,B40="Sonntag",B41="Sonntag"),"",SUM(R40:W40))</f>
        <v>0</v>
      </c>
      <c r="M40" s="38" t="str">
        <f>IF(B40="Sonntag","",IF(AND(Q40=1,D40&gt;E40),SUM(U40:W40),""))</f>
        <v/>
      </c>
      <c r="N40" s="38" t="str">
        <f>IF(OR(AND(Q40=1,Q41=1),AND(Q41=1,B40="Sonntag")),"",IF(Q41=1,SUM(R40:T40),""))</f>
        <v/>
      </c>
      <c r="O40" s="38" t="str">
        <f>IF(Q41=1,"",IF(AND(B40="Sonntag",D40&gt;E40,Q40=0),SUM(U40:W40),""))</f>
        <v/>
      </c>
      <c r="P40" s="38" t="str">
        <f>IF(OR(Q40=1,Q41=1),"",IF(B41="Sonntag",SUM(R40:W40),""))</f>
        <v/>
      </c>
      <c r="Q40" s="38" t="b">
        <f>OR(Feiertage!$B$1=A40,Feiertage!$B$2=A40,Feiertage!$B$3=A40,Feiertage!$B$4=A40,Feiertage!$B$5=A40,Feiertage!$B$6=A40,Feiertage!$B$7=A40,Feiertage!$B$8=A40,Feiertage!$B$9=A40)</f>
        <v>0</v>
      </c>
      <c r="R40" s="38" t="str">
        <f>IF(AND(D40&gt;E40,D40&lt;20),4,"")</f>
        <v/>
      </c>
      <c r="S40" s="38" t="str">
        <f t="shared" si="38"/>
        <v/>
      </c>
      <c r="T40" s="38" t="str">
        <f t="shared" si="39"/>
        <v/>
      </c>
      <c r="U40" s="38" t="str">
        <f t="shared" si="40"/>
        <v/>
      </c>
      <c r="V40" s="38" t="str">
        <f t="shared" si="41"/>
        <v/>
      </c>
      <c r="W40" s="38" t="str">
        <f t="shared" si="42"/>
        <v/>
      </c>
      <c r="X40" s="38" t="str">
        <f t="shared" si="43"/>
        <v/>
      </c>
      <c r="Y40" s="39" t="s">
        <v>47</v>
      </c>
    </row>
    <row r="41" spans="1:25" x14ac:dyDescent="0.2">
      <c r="A41" s="32">
        <v>42307</v>
      </c>
      <c r="B41" s="32" t="s">
        <v>48</v>
      </c>
      <c r="C41" s="33"/>
      <c r="D41" s="91"/>
      <c r="E41" s="35"/>
      <c r="F41" t="str">
        <f>IF(K41="X",Gesamt!$C$8,IF(J41="X",Gesamt!$C$9,IF(IF(E41&lt;D41,E41+(24-D41),E41-D41)&gt;0,IF(E41&lt;D41,E41+(24-D41),E41-D41),"")))</f>
        <v/>
      </c>
      <c r="G41" s="92" t="str">
        <f t="shared" si="33"/>
        <v/>
      </c>
      <c r="H41" s="92" t="str">
        <f t="shared" si="34"/>
        <v/>
      </c>
      <c r="I41" s="92" t="str">
        <f t="shared" si="35"/>
        <v/>
      </c>
      <c r="J41" s="92" t="str">
        <f t="shared" si="36"/>
        <v/>
      </c>
      <c r="K41" s="92" t="str">
        <f t="shared" si="37"/>
        <v/>
      </c>
      <c r="L41" s="38">
        <f>IF(OR(Q41=1,Q42=1,B41="Sonntag",B42="Sonntag"),"",SUM(R41:W41))</f>
        <v>0</v>
      </c>
      <c r="M41" s="38" t="str">
        <f>IF(B41="Sonntag","",IF(AND(Q41=1,D41&gt;E41),SUM(U41:W41),""))</f>
        <v/>
      </c>
      <c r="N41" s="38" t="str">
        <f>IF(OR(AND(Q41=1,Q42=1),AND(Q42=1,B41="Sonntag")),"",IF(Q42=1,SUM(R41:T41),""))</f>
        <v/>
      </c>
      <c r="O41" s="38" t="str">
        <f>IF(Q42=1,"",IF(AND(B41="Sonntag",D41&gt;E41,Q41=0),SUM(U41:W41),""))</f>
        <v/>
      </c>
      <c r="P41" s="38" t="str">
        <f>IF(OR(Q41=1,Q42=1),"",IF(B42="Sonntag",SUM(R41:W41),""))</f>
        <v/>
      </c>
      <c r="Q41" s="38" t="b">
        <f>OR(Feiertage!$B$1=A41,Feiertage!$B$2=A41,Feiertage!$B$3=A41,Feiertage!$B$4=A41,Feiertage!$B$5=A41,Feiertage!$B$6=A41,Feiertage!$B$7=A41,Feiertage!$B$8=A41,Feiertage!$B$9=A41)</f>
        <v>0</v>
      </c>
      <c r="R41" s="38" t="str">
        <f>IF(AND(D41&gt;E41,D41&lt;20),4,"")</f>
        <v/>
      </c>
      <c r="S41" s="38" t="str">
        <f t="shared" si="38"/>
        <v/>
      </c>
      <c r="T41" s="38" t="str">
        <f t="shared" si="39"/>
        <v/>
      </c>
      <c r="U41" s="38" t="str">
        <f t="shared" si="40"/>
        <v/>
      </c>
      <c r="V41" s="38" t="str">
        <f t="shared" si="41"/>
        <v/>
      </c>
      <c r="W41" s="38" t="str">
        <f t="shared" si="42"/>
        <v/>
      </c>
      <c r="X41" s="38" t="str">
        <f t="shared" si="43"/>
        <v/>
      </c>
      <c r="Y41" s="39" t="s">
        <v>47</v>
      </c>
    </row>
    <row r="42" spans="1:25" x14ac:dyDescent="0.2">
      <c r="A42" s="32">
        <v>42308</v>
      </c>
      <c r="B42" s="32" t="s">
        <v>49</v>
      </c>
      <c r="C42" s="33"/>
      <c r="D42" s="91"/>
      <c r="E42" s="35"/>
      <c r="F42" t="str">
        <f>IF(K42="X",Gesamt!$C$8,IF(J42="X",Gesamt!$C$9,IF(IF(E42&lt;D42,E42+(24-D42),E42-D42)&gt;0,IF(E42&lt;D42,E42+(24-D42),E42-D42),"")))</f>
        <v/>
      </c>
      <c r="G42" s="92" t="str">
        <f t="shared" si="33"/>
        <v/>
      </c>
      <c r="H42" s="92" t="str">
        <f t="shared" si="34"/>
        <v/>
      </c>
      <c r="I42" s="92" t="str">
        <f t="shared" si="35"/>
        <v/>
      </c>
      <c r="J42" s="92" t="str">
        <f t="shared" si="36"/>
        <v/>
      </c>
      <c r="K42" s="92" t="str">
        <f t="shared" si="37"/>
        <v/>
      </c>
      <c r="L42" s="42" t="str">
        <f>IF(OR(Q42=1,Q43=1,B42="Sonntag",B43="Sonntag"),"",SUM(R42:X42))</f>
        <v/>
      </c>
      <c r="M42" s="42" t="str">
        <f>IF(B42="Sonntag","",IF(AND(Q42=1,D42&gt;E42),SUM(U42:X42),""))</f>
        <v/>
      </c>
      <c r="N42" s="42" t="str">
        <f>IF(AND(Q42=1,Q43=1),"",IF(Q43=1,SUM(R42:T42),""))</f>
        <v/>
      </c>
      <c r="O42" s="42" t="str">
        <f>IF(Q43=1,"",IF(AND(B42="Sonntag",D42&gt;E42,Q42=0),SUM(U42:X42),""))</f>
        <v/>
      </c>
      <c r="P42" s="42">
        <f>IF(OR(Q42=1,Q43=1),"",IF(B43="Sonntag",SUM(R42:T42),""))</f>
        <v>0</v>
      </c>
      <c r="Q42" s="42" t="b">
        <f>OR(Feiertage!$B$1=A42,Feiertage!$B$2=A42,Feiertage!$B$3=A42,Feiertage!$B$4=A42,Feiertage!$B$5=A42,Feiertage!$B$6=A42,Feiertage!$B$7=A42,Feiertage!$B$8=A42,Feiertage!$B$9=A42)</f>
        <v>0</v>
      </c>
      <c r="R42" s="42" t="str">
        <f>IF(AND(D42&gt;E42,D42&lt;20),4,IF(AND(D42&lt;E42,D42&lt;=6),6-D42,""))</f>
        <v/>
      </c>
      <c r="S42" s="42" t="str">
        <f t="shared" si="38"/>
        <v/>
      </c>
      <c r="T42" s="42" t="str">
        <f t="shared" si="39"/>
        <v/>
      </c>
      <c r="U42" s="42" t="str">
        <f t="shared" si="40"/>
        <v/>
      </c>
      <c r="V42" s="42" t="str">
        <f t="shared" si="41"/>
        <v/>
      </c>
      <c r="W42" s="42" t="str">
        <f t="shared" si="42"/>
        <v/>
      </c>
      <c r="X42" s="42" t="str">
        <f t="shared" si="43"/>
        <v/>
      </c>
      <c r="Y42" s="43" t="s">
        <v>49</v>
      </c>
    </row>
    <row r="43" spans="1:25" hidden="1" x14ac:dyDescent="0.2">
      <c r="A43" s="32">
        <v>42309</v>
      </c>
      <c r="B43" s="32" t="s">
        <v>44</v>
      </c>
      <c r="C43" s="33"/>
      <c r="D43" s="35"/>
      <c r="E43" s="35"/>
      <c r="F43" t="str">
        <f>IF(K43="X",Gesamt!$C$8,IF(J43="X",Gesamt!$C$9,IF(IF(E43&lt;D43,E43+(24-D43),E43-D43)&gt;0,IF(E43&lt;D43,E43+(24-D43),E43-D43),"")))</f>
        <v/>
      </c>
      <c r="G43" s="65" t="str">
        <f t="shared" si="33"/>
        <v/>
      </c>
      <c r="H43" s="65" t="str">
        <f>IF(D43="","",IF(Q43=0,IF(B43="Sonntag",IF(D43&gt;E43,24-D43,E43-D43),IF(AND(B43="Samstag",Q45=0),IF(D43&gt;E43,E43,""),"")),IF(AND(B43="Samstag",Q45=0),IF(D43&gt;E43,E43,""),"")))</f>
        <v/>
      </c>
      <c r="I43" s="65" t="str">
        <f>IF(D43="","",IF(AND(Q43=1,Q45=1),IF(D43&gt;E43,24-D43+E43,E43-D43),IF(Q43=1,IF(D43&gt;E43,24-D43,E43-D43),IF(AND(Q45=1,D43&gt;E43),E43,""))))</f>
        <v/>
      </c>
      <c r="J43" s="65" t="str">
        <f t="shared" si="36"/>
        <v/>
      </c>
      <c r="K43" s="65" t="str">
        <f t="shared" si="37"/>
        <v/>
      </c>
      <c r="L43" s="45" t="str">
        <f>IF(OR(Q43=1,Q44=1,B43="Sonntag",B44="Sonntag"),"",SUM(R43:X43))</f>
        <v/>
      </c>
      <c r="M43" s="45" t="str">
        <f>IF(B44="Sonntag","",IF(AND(Q43=1,D43&gt;E43),SUM(U43:X43),""))</f>
        <v/>
      </c>
      <c r="N43" s="45" t="str">
        <f>IF(AND(Q43=1,Q45=1),"",IF(Q44=1,SUM(R43:T43),""))</f>
        <v/>
      </c>
      <c r="O43" s="45" t="str">
        <f>IF(Q45=1,"",IF(AND(B43="Sonntag",D43&gt;E43,Q43=0),SUM(U43:X43),""))</f>
        <v/>
      </c>
      <c r="P43" s="45" t="str">
        <f>IF(OR(Q43=1,Q45=1),"",IF(B44="Sonntag",SUM(R43:T43),""))</f>
        <v/>
      </c>
      <c r="Q43" s="45" t="b">
        <f>OR(Feiertage!$B$1=A43,Feiertage!$B$2=A43,Feiertage!$B$3=A43,Feiertage!$B$4=A43,Feiertage!$B$5=A43,Feiertage!$B$6=A43,Feiertage!$B$7=A43,Feiertage!$B$8=A43,Feiertage!$B$9=A43)</f>
        <v>0</v>
      </c>
      <c r="R43" s="45" t="str">
        <f>IF(AND(D43&gt;E43,D43&lt;20),4,"")</f>
        <v/>
      </c>
      <c r="S43" s="45" t="str">
        <f t="shared" si="38"/>
        <v/>
      </c>
      <c r="T43" s="45" t="str">
        <f t="shared" si="39"/>
        <v/>
      </c>
      <c r="U43" s="45" t="str">
        <f t="shared" si="40"/>
        <v/>
      </c>
      <c r="V43" s="45" t="str">
        <f t="shared" si="41"/>
        <v/>
      </c>
      <c r="W43" s="45" t="str">
        <f t="shared" si="42"/>
        <v/>
      </c>
      <c r="X43" s="45" t="str">
        <f>IF(AND(D43&lt;E43,E43&lt;6),E43-D43,"")</f>
        <v/>
      </c>
      <c r="Y43" s="46" t="s">
        <v>44</v>
      </c>
    </row>
    <row r="44" spans="1:25" x14ac:dyDescent="0.2">
      <c r="A44" s="56">
        <v>40848</v>
      </c>
      <c r="B44" s="57"/>
      <c r="C44" s="93"/>
      <c r="D44" s="102" t="s">
        <v>50</v>
      </c>
      <c r="E44" s="102"/>
      <c r="F44" s="94">
        <f>SUM(F37:F42)</f>
        <v>0</v>
      </c>
      <c r="G44" s="94">
        <f>SUM(G37:G42)</f>
        <v>0</v>
      </c>
      <c r="H44" s="94">
        <f>SUM(H37:H42)</f>
        <v>0</v>
      </c>
      <c r="I44" s="94">
        <f>SUM(I37:I42)</f>
        <v>0</v>
      </c>
      <c r="J44" s="49">
        <f>COUNTIF(J37:J42,"X")</f>
        <v>0</v>
      </c>
      <c r="K44" s="50">
        <f>COUNTIF(K37:K42,"X")</f>
        <v>0</v>
      </c>
      <c r="L44" s="31"/>
      <c r="M44" s="31"/>
      <c r="N44" s="31"/>
      <c r="O44" s="31"/>
      <c r="P44" s="31"/>
    </row>
    <row r="45" spans="1:25" s="54" customFormat="1" x14ac:dyDescent="0.2">
      <c r="A45" s="59"/>
      <c r="B45" s="60"/>
      <c r="C45" s="60"/>
      <c r="D45" s="103" t="s">
        <v>50</v>
      </c>
      <c r="E45" s="103"/>
      <c r="F45" s="61">
        <f t="shared" ref="F45:K45" si="44">F12+F20+F28+F36+F44</f>
        <v>0</v>
      </c>
      <c r="G45" s="61">
        <f t="shared" si="44"/>
        <v>0</v>
      </c>
      <c r="H45" s="61">
        <f t="shared" si="44"/>
        <v>0</v>
      </c>
      <c r="I45" s="61">
        <f t="shared" si="44"/>
        <v>0</v>
      </c>
      <c r="J45" s="62">
        <f t="shared" si="44"/>
        <v>0</v>
      </c>
      <c r="K45" s="63">
        <f t="shared" si="44"/>
        <v>0</v>
      </c>
      <c r="L45" s="64"/>
      <c r="M45" s="64"/>
      <c r="N45" s="31"/>
      <c r="O45" s="64"/>
      <c r="P45" s="64"/>
    </row>
    <row r="46" spans="1:25" x14ac:dyDescent="0.2">
      <c r="D46" s="69"/>
      <c r="I46" s="69"/>
    </row>
  </sheetData>
  <mergeCells count="10">
    <mergeCell ref="D28:E28"/>
    <mergeCell ref="D36:E36"/>
    <mergeCell ref="D44:E44"/>
    <mergeCell ref="D45:E45"/>
    <mergeCell ref="A1:K1"/>
    <mergeCell ref="B3:D3"/>
    <mergeCell ref="G3:J3"/>
    <mergeCell ref="B5:D5"/>
    <mergeCell ref="D12:E12"/>
    <mergeCell ref="D20:E20"/>
  </mergeCells>
  <conditionalFormatting sqref="B37:B43">
    <cfRule type="expression" priority="40" stopIfTrue="1">
      <formula>Q37=1</formula>
    </cfRule>
  </conditionalFormatting>
  <conditionalFormatting sqref="B8:B36">
    <cfRule type="expression" priority="39" stopIfTrue="1">
      <formula>Q8=1</formula>
    </cfRule>
  </conditionalFormatting>
  <conditionalFormatting sqref="A8:A43">
    <cfRule type="expression" priority="38" stopIfTrue="1">
      <formula>Q8=1</formula>
    </cfRule>
  </conditionalFormatting>
  <pageMargins left="0.70826771653543308" right="0.11811023622047245" top="1.1811023622047245" bottom="1.1811023622047245" header="0.78740157480314954" footer="0.78740157480314954"/>
  <pageSetup paperSize="0" scale="85" fitToWidth="0" fitToHeight="0" orientation="portrait" horizontalDpi="0" verticalDpi="0" copies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5"/>
  <sheetViews>
    <sheetView workbookViewId="0">
      <selection sqref="A1:K1"/>
    </sheetView>
  </sheetViews>
  <sheetFormatPr baseColWidth="10" defaultColWidth="8.83203125" defaultRowHeight="15" x14ac:dyDescent="0.2"/>
  <cols>
    <col min="1" max="1" width="10.1640625" style="1" customWidth="1"/>
    <col min="2" max="2" width="12.5" style="1" customWidth="1"/>
    <col min="3" max="3" width="9.6640625" style="1" customWidth="1"/>
    <col min="4" max="5" width="6.6640625" style="1" customWidth="1"/>
    <col min="6" max="6" width="9" style="1" customWidth="1"/>
    <col min="7" max="9" width="8" style="1" customWidth="1"/>
    <col min="10" max="10" width="6.6640625" style="1" customWidth="1"/>
    <col min="11" max="11" width="5.6640625" style="1" customWidth="1"/>
    <col min="12" max="25" width="10.6640625" style="1" hidden="1" customWidth="1"/>
    <col min="26" max="1024" width="10.6640625" style="1" customWidth="1"/>
  </cols>
  <sheetData>
    <row r="1" spans="1:25" ht="31.25" customHeight="1" x14ac:dyDescent="0.3">
      <c r="A1" s="104">
        <f>A8</f>
        <v>42309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25" ht="6.5" customHeigh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25" x14ac:dyDescent="0.2">
      <c r="A3" s="1" t="s">
        <v>2</v>
      </c>
      <c r="B3" s="105">
        <f>Gesamt!$B$5</f>
        <v>0</v>
      </c>
      <c r="C3" s="105"/>
      <c r="D3" s="105"/>
      <c r="F3" s="1" t="s">
        <v>3</v>
      </c>
      <c r="G3" s="105">
        <f>Gesamt!$G$5</f>
        <v>0</v>
      </c>
      <c r="H3" s="105"/>
      <c r="I3" s="105"/>
      <c r="J3" s="105"/>
    </row>
    <row r="4" spans="1:25" x14ac:dyDescent="0.2">
      <c r="B4" s="27"/>
      <c r="C4" s="27"/>
      <c r="D4" s="27"/>
    </row>
    <row r="5" spans="1:25" x14ac:dyDescent="0.2">
      <c r="A5" s="1" t="s">
        <v>1</v>
      </c>
      <c r="B5" s="105">
        <f>Gesamt!$B$3</f>
        <v>0</v>
      </c>
      <c r="C5" s="105"/>
      <c r="D5" s="105"/>
    </row>
    <row r="6" spans="1:25" x14ac:dyDescent="0.2">
      <c r="D6" s="28"/>
    </row>
    <row r="7" spans="1:25" ht="17" x14ac:dyDescent="0.2">
      <c r="A7" s="29" t="s">
        <v>37</v>
      </c>
      <c r="B7" s="29" t="s">
        <v>38</v>
      </c>
      <c r="C7" s="29" t="s">
        <v>39</v>
      </c>
      <c r="D7" s="30" t="s">
        <v>40</v>
      </c>
      <c r="E7" s="30" t="s">
        <v>41</v>
      </c>
      <c r="F7" s="30" t="s">
        <v>42</v>
      </c>
      <c r="G7" s="30" t="s">
        <v>54</v>
      </c>
      <c r="H7" s="30" t="s">
        <v>44</v>
      </c>
      <c r="I7" s="30" t="s">
        <v>45</v>
      </c>
      <c r="J7" s="30" t="s">
        <v>10</v>
      </c>
      <c r="K7" s="30" t="s">
        <v>11</v>
      </c>
      <c r="L7" s="31"/>
      <c r="M7" s="31"/>
      <c r="N7" s="31"/>
      <c r="O7" s="31"/>
      <c r="P7" s="31"/>
    </row>
    <row r="8" spans="1:25" x14ac:dyDescent="0.2">
      <c r="A8" s="32">
        <v>42309</v>
      </c>
      <c r="B8" s="32" t="s">
        <v>44</v>
      </c>
      <c r="C8" s="33"/>
      <c r="D8" s="34"/>
      <c r="E8" s="35"/>
      <c r="F8" t="str">
        <f>IF(K8="X",Gesamt!$C$8,IF(J8="X",Gesamt!$C$9,IF(IF(E8&lt;D8,E8+(24-D8),E8-D8)&gt;0,IF(E8&lt;D8,E8+(24-D8),E8-D8),"")))</f>
        <v/>
      </c>
      <c r="G8" s="66" t="str">
        <f>IF(SUM(L8:P8)=0,"",SUM(L8:P8))</f>
        <v/>
      </c>
      <c r="H8" s="66" t="str">
        <f>IF(D8="","",IF(Q8=0,IF(B8="Sonntag",IF(D8&gt;E8,24-D8,E8-D8),IF(AND(B8="Samstag",Q9=0),IF(D8&gt;E8,E8,""),"")),IF(AND(B8="Samstag",Q9=0),IF(D8&gt;E8,E8,""),"")))</f>
        <v/>
      </c>
      <c r="I8" s="66" t="str">
        <f>IF(D8="","",IF(AND(Q8=1,Q9=1),IF(D8&gt;E8,24-D8+E8,E8-D8),IF(Q8=1,IF(D8&gt;E8,24-D8,E8-D8),IF(AND(Q9=1,D8&gt;E8),E8,""))))</f>
        <v/>
      </c>
      <c r="J8" s="66" t="str">
        <f>IF(C8="Urlaub","X","")</f>
        <v/>
      </c>
      <c r="K8" s="66" t="str">
        <f>IF(C8="Krank","X","")</f>
        <v/>
      </c>
      <c r="L8" s="45" t="str">
        <f>IF(OR(Q8=1,Q9=1,B8="Sonntag",B9="Sonntag"),"",SUM(R8:X8))</f>
        <v/>
      </c>
      <c r="M8" s="45" t="str">
        <f>IF(B9="Sonntag","",IF(AND(Q8=1,D8&gt;E8),SUM(U8:X8),""))</f>
        <v/>
      </c>
      <c r="N8" s="45" t="str">
        <f>IF(AND(Q8=1,Q10=1),"",IF(Q9=1,SUM(R8:T8),""))</f>
        <v/>
      </c>
      <c r="O8" s="45" t="str">
        <f>IF(Q10=1,"",IF(AND(B8="Sonntag",D8&gt;E8,Q8=0),SUM(U8:X8),""))</f>
        <v/>
      </c>
      <c r="P8" s="45" t="str">
        <f>IF(OR(Q8=1,Q10=1),"",IF(B9="Sonntag",SUM(R8:T8),""))</f>
        <v/>
      </c>
      <c r="Q8" s="45" t="b">
        <f>OR(Feiertage!$B$1=A8,Feiertage!$B$2=A8,Feiertage!$B$3=A8,Feiertage!$B$4=A8,Feiertage!$B$5=A8,Feiertage!$B$6=A8,Feiertage!$B$7=A8,Feiertage!$B$8=A8,Feiertage!$B$9=A8)</f>
        <v>0</v>
      </c>
      <c r="R8" s="45" t="str">
        <f>IF(AND(D8&gt;E8,D8&lt;20),4,"")</f>
        <v/>
      </c>
      <c r="S8" s="45" t="str">
        <f>IF(AND(D8&gt;E8,D8&gt;=20),24-D8,"")</f>
        <v/>
      </c>
      <c r="T8" s="45" t="str">
        <f>IF(AND(D8&lt;E8,E8&gt;=20),E8-20,"")</f>
        <v/>
      </c>
      <c r="U8" s="45" t="str">
        <f>IF(AND(D8&gt;E8,E8&gt;=6),6,"")</f>
        <v/>
      </c>
      <c r="V8" s="45" t="str">
        <f>IF(AND(D8&gt;E8,E8&lt;6),E8,"")</f>
        <v/>
      </c>
      <c r="W8" s="45" t="str">
        <f>IF(AND(D8&lt;E8,E8&gt;=6,D8&lt;=6),6-D8,"")</f>
        <v/>
      </c>
      <c r="X8" s="45" t="str">
        <f>IF(AND(D8&lt;E8,E8&lt;6),E8-D8,"")</f>
        <v/>
      </c>
      <c r="Y8" s="46" t="s">
        <v>44</v>
      </c>
    </row>
    <row r="9" spans="1:25" x14ac:dyDescent="0.2">
      <c r="A9" s="32"/>
      <c r="B9" s="32"/>
      <c r="C9" s="33"/>
      <c r="D9" s="102" t="s">
        <v>50</v>
      </c>
      <c r="E9" s="102"/>
      <c r="F9" s="48">
        <f>SUM(F4:F8)</f>
        <v>0</v>
      </c>
      <c r="G9" s="48">
        <f>SUM(G4:G8)</f>
        <v>0</v>
      </c>
      <c r="H9" s="48">
        <f>SUM(H4:H8)</f>
        <v>0</v>
      </c>
      <c r="I9" s="48">
        <f>SUM(I4:I8)</f>
        <v>0</v>
      </c>
      <c r="J9" s="49">
        <f>COUNTIF(J4:J8,"X")</f>
        <v>0</v>
      </c>
      <c r="K9" s="50">
        <f>COUNTIF(K4:K8,"X")</f>
        <v>0</v>
      </c>
      <c r="L9" s="31"/>
      <c r="M9" s="31"/>
      <c r="N9" s="31"/>
      <c r="O9" s="31"/>
      <c r="P9" s="31"/>
    </row>
    <row r="10" spans="1:25" x14ac:dyDescent="0.2">
      <c r="A10" s="32">
        <v>42310</v>
      </c>
      <c r="B10" s="32" t="s">
        <v>51</v>
      </c>
      <c r="C10" s="33"/>
      <c r="D10" s="34"/>
      <c r="E10" s="35"/>
      <c r="F10" t="str">
        <f>IF(K10="X",Gesamt!$C$8,IF(J10="X",Gesamt!$C$9,IF(IF(E10&lt;D10,E10+(24-D10),E10-D10)&gt;0,IF(E10&lt;D10,E10+(24-D10),E10-D10),"")))</f>
        <v/>
      </c>
      <c r="G10" s="66" t="str">
        <f t="shared" ref="G10:G16" si="0">IF(SUM(L10:P10)=0,"",SUM(L10:P10))</f>
        <v/>
      </c>
      <c r="H10" s="66" t="str">
        <f t="shared" ref="H10:H16" si="1">IF(D10="","",IF(Q10=0,IF(B10="Sonntag",IF(D10&gt;E10,24-D10,E10-D10),IF(AND(B10="Samstag",Q11=0),IF(D10&gt;E10,E10,""),"")),IF(AND(B10="Samstag",Q11=0),IF(D10&gt;E10,E10,""),"")))</f>
        <v/>
      </c>
      <c r="I10" s="66" t="str">
        <f t="shared" ref="I10:I16" si="2">IF(D10="","",IF(AND(Q10=1,Q11=1),IF(D10&gt;E10,24-D10+E10,E10-D10),IF(Q10=1,IF(D10&gt;E10,24-D10,E10-D10),IF(AND(Q11=1,D10&gt;E10),E10,""))))</f>
        <v/>
      </c>
      <c r="J10" s="66" t="str">
        <f t="shared" ref="J10:J16" si="3">IF(C10="Urlaub","X","")</f>
        <v/>
      </c>
      <c r="K10" s="66" t="str">
        <f t="shared" ref="K10:K16" si="4">IF(C10="Krank","X","")</f>
        <v/>
      </c>
      <c r="L10" s="38">
        <f>IF(OR(Q10=1,Q11=1,B10="Sonntag",B11="Sonntag"),"",SUM(R10:W10))</f>
        <v>0</v>
      </c>
      <c r="M10" s="38" t="str">
        <f>IF(B10="Sonntag","",IF(AND(Q10=1,D10&gt;E10),SUM(U10:W10),""))</f>
        <v/>
      </c>
      <c r="N10" s="38" t="str">
        <f>IF(OR(AND(Q10=1,Q11=1),AND(Q11=1,B10="Sonntag")),"",IF(Q11=1,SUM(R10:T10),""))</f>
        <v/>
      </c>
      <c r="O10" s="38" t="str">
        <f>IF(Q11=1,"",IF(AND(B10="Sonntag",D10&gt;E10,Q10=0),SUM(U10:W10),""))</f>
        <v/>
      </c>
      <c r="P10" s="38" t="str">
        <f>IF(OR(Q10=1,Q11=1),"",IF(B11="Sonntag",SUM(R10:W10),""))</f>
        <v/>
      </c>
      <c r="Q10" s="38" t="b">
        <f>OR(Feiertage!$B$1=A10,Feiertage!$B$2=A10,Feiertage!$B$3=A10,Feiertage!$B$4=A10,Feiertage!$B$5=A10,Feiertage!$B$6=A10,Feiertage!$B$7=A10,Feiertage!$B$8=A10,Feiertage!$B$9=A10)</f>
        <v>0</v>
      </c>
      <c r="R10" s="38" t="str">
        <f>IF(AND(D10&gt;E10,D10&lt;20),4,"")</f>
        <v/>
      </c>
      <c r="S10" s="38" t="str">
        <f t="shared" ref="S10:S16" si="5">IF(AND(D10&gt;E10,D10&gt;=20),24-D10,"")</f>
        <v/>
      </c>
      <c r="T10" s="38" t="str">
        <f t="shared" ref="T10:T16" si="6">IF(AND(D10&lt;E10,E10&gt;=20),E10-20,"")</f>
        <v/>
      </c>
      <c r="U10" s="38" t="str">
        <f t="shared" ref="U10:U16" si="7">IF(AND(D10&gt;E10,E10&gt;=6),6,"")</f>
        <v/>
      </c>
      <c r="V10" s="38" t="str">
        <f t="shared" ref="V10:V16" si="8">IF(AND(D10&gt;E10,E10&lt;6),E10,"")</f>
        <v/>
      </c>
      <c r="W10" s="38" t="str">
        <f t="shared" ref="W10:W16" si="9">IF(AND(D10&lt;E10,E10&gt;=6,D10&lt;=6),6-D10,"")</f>
        <v/>
      </c>
      <c r="X10" s="38" t="str">
        <f t="shared" ref="X10:X15" si="10">IF(AND(D10&lt;E10,E10&lt;6),6-E10,"")</f>
        <v/>
      </c>
      <c r="Y10" s="39" t="s">
        <v>47</v>
      </c>
    </row>
    <row r="11" spans="1:25" x14ac:dyDescent="0.2">
      <c r="A11" s="32">
        <v>42311</v>
      </c>
      <c r="B11" s="32" t="s">
        <v>52</v>
      </c>
      <c r="C11" s="33"/>
      <c r="D11" s="34"/>
      <c r="E11" s="35"/>
      <c r="F11" t="str">
        <f>IF(K11="X",Gesamt!$C$8,IF(J11="X",Gesamt!$C$9,IF(IF(E11&lt;D11,E11+(24-D11),E11-D11)&gt;0,IF(E11&lt;D11,E11+(24-D11),E11-D11),"")))</f>
        <v/>
      </c>
      <c r="G11" s="66" t="str">
        <f t="shared" si="0"/>
        <v/>
      </c>
      <c r="H11" s="66" t="str">
        <f t="shared" si="1"/>
        <v/>
      </c>
      <c r="I11" s="66" t="str">
        <f t="shared" si="2"/>
        <v/>
      </c>
      <c r="J11" s="66" t="str">
        <f t="shared" si="3"/>
        <v/>
      </c>
      <c r="K11" s="66" t="str">
        <f t="shared" si="4"/>
        <v/>
      </c>
      <c r="L11" s="38">
        <f>IF(OR(Q11=1,Q12=1,B11="Sonntag",B12="Sonntag"),"",SUM(R11:W11))</f>
        <v>0</v>
      </c>
      <c r="M11" s="38" t="str">
        <f>IF(B11="Sonntag","",IF(AND(Q11=1,D11&gt;E11),SUM(U11:W11),""))</f>
        <v/>
      </c>
      <c r="N11" s="38" t="str">
        <f>IF(OR(AND(Q11=1,Q12=1),AND(Q12=1,B11="Sonntag")),"",IF(Q12=1,SUM(R11:T11),""))</f>
        <v/>
      </c>
      <c r="O11" s="38" t="str">
        <f>IF(Q12=1,"",IF(AND(B11="Sonntag",D11&gt;E11,Q11=0),SUM(U11:W11),""))</f>
        <v/>
      </c>
      <c r="P11" s="38" t="str">
        <f>IF(OR(Q11=1,Q12=1),"",IF(B12="Sonntag",SUM(R11:W11),""))</f>
        <v/>
      </c>
      <c r="Q11" s="38" t="b">
        <f>OR(Feiertage!$B$1=A11,Feiertage!$B$2=A11,Feiertage!$B$3=A11,Feiertage!$B$4=A11,Feiertage!$B$5=A11,Feiertage!$B$6=A11,Feiertage!$B$7=A11,Feiertage!$B$8=A11,Feiertage!$B$9=A11)</f>
        <v>0</v>
      </c>
      <c r="R11" s="38" t="str">
        <f>IF(AND(D11&gt;E11,D11&lt;20),4,"")</f>
        <v/>
      </c>
      <c r="S11" s="38" t="str">
        <f t="shared" si="5"/>
        <v/>
      </c>
      <c r="T11" s="38" t="str">
        <f t="shared" si="6"/>
        <v/>
      </c>
      <c r="U11" s="38" t="str">
        <f t="shared" si="7"/>
        <v/>
      </c>
      <c r="V11" s="38" t="str">
        <f t="shared" si="8"/>
        <v/>
      </c>
      <c r="W11" s="38" t="str">
        <f t="shared" si="9"/>
        <v/>
      </c>
      <c r="X11" s="38" t="str">
        <f t="shared" si="10"/>
        <v/>
      </c>
      <c r="Y11" s="39" t="s">
        <v>47</v>
      </c>
    </row>
    <row r="12" spans="1:25" x14ac:dyDescent="0.2">
      <c r="A12" s="32">
        <v>42312</v>
      </c>
      <c r="B12" s="32" t="s">
        <v>53</v>
      </c>
      <c r="C12" s="33"/>
      <c r="D12" s="34"/>
      <c r="E12" s="35"/>
      <c r="F12" t="str">
        <f>IF(K12="X",Gesamt!$C$8,IF(J12="X",Gesamt!$C$9,IF(IF(E12&lt;D12,E12+(24-D12),E12-D12)&gt;0,IF(E12&lt;D12,E12+(24-D12),E12-D12),"")))</f>
        <v/>
      </c>
      <c r="G12" s="66" t="str">
        <f t="shared" si="0"/>
        <v/>
      </c>
      <c r="H12" s="66" t="str">
        <f t="shared" si="1"/>
        <v/>
      </c>
      <c r="I12" s="66" t="str">
        <f t="shared" si="2"/>
        <v/>
      </c>
      <c r="J12" s="66" t="str">
        <f t="shared" si="3"/>
        <v/>
      </c>
      <c r="K12" s="66" t="str">
        <f t="shared" si="4"/>
        <v/>
      </c>
      <c r="L12" s="38">
        <f>IF(OR(Q12=1,Q13=1,B12="Sonntag",B13="Sonntag"),"",SUM(R12:W12))</f>
        <v>0</v>
      </c>
      <c r="M12" s="38" t="str">
        <f>IF(B12="Sonntag","",IF(AND(Q12=1,D12&gt;E12),SUM(U12:W12),""))</f>
        <v/>
      </c>
      <c r="N12" s="38" t="str">
        <f>IF(OR(AND(Q12=1,Q13=1),AND(Q13=1,B12="Sonntag")),"",IF(Q13=1,SUM(R12:T12),""))</f>
        <v/>
      </c>
      <c r="O12" s="38" t="str">
        <f>IF(Q13=1,"",IF(AND(B12="Sonntag",D12&gt;E12,Q12=0),SUM(U12:W12),""))</f>
        <v/>
      </c>
      <c r="P12" s="38" t="str">
        <f>IF(OR(Q12=1,Q13=1),"",IF(B13="Sonntag",SUM(R12:W12),""))</f>
        <v/>
      </c>
      <c r="Q12" s="38" t="b">
        <f>OR(Feiertage!$B$1=A12,Feiertage!$B$2=A12,Feiertage!$B$3=A12,Feiertage!$B$4=A12,Feiertage!$B$5=A12,Feiertage!$B$6=A12,Feiertage!$B$7=A12,Feiertage!$B$8=A12,Feiertage!$B$9=A12)</f>
        <v>0</v>
      </c>
      <c r="R12" s="38" t="str">
        <f>IF(AND(D12&gt;E12,D12&lt;20),4,"")</f>
        <v/>
      </c>
      <c r="S12" s="38" t="str">
        <f t="shared" si="5"/>
        <v/>
      </c>
      <c r="T12" s="38" t="str">
        <f t="shared" si="6"/>
        <v/>
      </c>
      <c r="U12" s="38" t="str">
        <f t="shared" si="7"/>
        <v/>
      </c>
      <c r="V12" s="38" t="str">
        <f t="shared" si="8"/>
        <v/>
      </c>
      <c r="W12" s="38" t="str">
        <f t="shared" si="9"/>
        <v/>
      </c>
      <c r="X12" s="38" t="str">
        <f t="shared" si="10"/>
        <v/>
      </c>
      <c r="Y12" s="39" t="s">
        <v>47</v>
      </c>
    </row>
    <row r="13" spans="1:25" x14ac:dyDescent="0.2">
      <c r="A13" s="32">
        <v>42313</v>
      </c>
      <c r="B13" s="32" t="s">
        <v>46</v>
      </c>
      <c r="C13" s="33"/>
      <c r="D13" s="34"/>
      <c r="E13" s="35"/>
      <c r="F13" t="str">
        <f>IF(K13="X",Gesamt!$C$8,IF(J13="X",Gesamt!$C$9,IF(IF(E13&lt;D13,E13+(24-D13),E13-D13)&gt;0,IF(E13&lt;D13,E13+(24-D13),E13-D13),"")))</f>
        <v/>
      </c>
      <c r="G13" s="66" t="str">
        <f t="shared" si="0"/>
        <v/>
      </c>
      <c r="H13" s="66" t="str">
        <f t="shared" si="1"/>
        <v/>
      </c>
      <c r="I13" s="66" t="str">
        <f t="shared" si="2"/>
        <v/>
      </c>
      <c r="J13" s="66" t="str">
        <f t="shared" si="3"/>
        <v/>
      </c>
      <c r="K13" s="66" t="str">
        <f t="shared" si="4"/>
        <v/>
      </c>
      <c r="L13" s="38">
        <f>IF(OR(Q13=1,Q14=1,B13="Sonntag",B14="Sonntag"),"",SUM(R13:W13))</f>
        <v>0</v>
      </c>
      <c r="M13" s="38" t="str">
        <f>IF(B13="Sonntag","",IF(AND(Q13=1,D13&gt;E13),SUM(U13:W13),""))</f>
        <v/>
      </c>
      <c r="N13" s="38" t="str">
        <f>IF(OR(AND(Q13=1,Q14=1),AND(Q14=1,B13="Sonntag")),"",IF(Q14=1,SUM(R13:T13),""))</f>
        <v/>
      </c>
      <c r="O13" s="38" t="str">
        <f>IF(Q14=1,"",IF(AND(B13="Sonntag",D13&gt;E13,Q13=0),SUM(U13:W13),""))</f>
        <v/>
      </c>
      <c r="P13" s="38" t="str">
        <f>IF(OR(Q13=1,Q14=1),"",IF(B14="Sonntag",SUM(R13:W13),""))</f>
        <v/>
      </c>
      <c r="Q13" s="38" t="b">
        <f>OR(Feiertage!$B$1=A13,Feiertage!$B$2=A13,Feiertage!$B$3=A13,Feiertage!$B$4=A13,Feiertage!$B$5=A13,Feiertage!$B$6=A13,Feiertage!$B$7=A13,Feiertage!$B$8=A13,Feiertage!$B$9=A13)</f>
        <v>0</v>
      </c>
      <c r="R13" s="38" t="str">
        <f>IF(AND(D13&gt;E13,D13&lt;20),4,"")</f>
        <v/>
      </c>
      <c r="S13" s="38" t="str">
        <f t="shared" si="5"/>
        <v/>
      </c>
      <c r="T13" s="38" t="str">
        <f t="shared" si="6"/>
        <v/>
      </c>
      <c r="U13" s="38" t="str">
        <f t="shared" si="7"/>
        <v/>
      </c>
      <c r="V13" s="38" t="str">
        <f t="shared" si="8"/>
        <v/>
      </c>
      <c r="W13" s="38" t="str">
        <f t="shared" si="9"/>
        <v/>
      </c>
      <c r="X13" s="38" t="str">
        <f t="shared" si="10"/>
        <v/>
      </c>
      <c r="Y13" s="39" t="s">
        <v>47</v>
      </c>
    </row>
    <row r="14" spans="1:25" x14ac:dyDescent="0.2">
      <c r="A14" s="32">
        <v>42314</v>
      </c>
      <c r="B14" s="32" t="s">
        <v>48</v>
      </c>
      <c r="C14" s="33"/>
      <c r="D14" s="34"/>
      <c r="E14" s="35"/>
      <c r="F14" t="str">
        <f>IF(K14="X",Gesamt!$C$8,IF(J14="X",Gesamt!$C$9,IF(IF(E14&lt;D14,E14+(24-D14),E14-D14)&gt;0,IF(E14&lt;D14,E14+(24-D14),E14-D14),"")))</f>
        <v/>
      </c>
      <c r="G14" s="66" t="str">
        <f t="shared" si="0"/>
        <v/>
      </c>
      <c r="H14" s="66" t="str">
        <f t="shared" si="1"/>
        <v/>
      </c>
      <c r="I14" s="66" t="str">
        <f t="shared" si="2"/>
        <v/>
      </c>
      <c r="J14" s="66" t="str">
        <f t="shared" si="3"/>
        <v/>
      </c>
      <c r="K14" s="66" t="str">
        <f t="shared" si="4"/>
        <v/>
      </c>
      <c r="L14" s="38">
        <f>IF(OR(Q14=1,Q15=1,B14="Sonntag",B15="Sonntag"),"",SUM(R14:W14))</f>
        <v>0</v>
      </c>
      <c r="M14" s="38" t="str">
        <f>IF(B14="Sonntag","",IF(AND(Q14=1,D14&gt;E14),SUM(U14:W14),""))</f>
        <v/>
      </c>
      <c r="N14" s="38" t="str">
        <f>IF(OR(AND(Q14=1,Q15=1),AND(Q15=1,B14="Sonntag")),"",IF(Q15=1,SUM(R14:T14),""))</f>
        <v/>
      </c>
      <c r="O14" s="38" t="str">
        <f>IF(Q15=1,"",IF(AND(B14="Sonntag",D14&gt;E14,Q14=0),SUM(U14:W14),""))</f>
        <v/>
      </c>
      <c r="P14" s="38" t="str">
        <f>IF(OR(Q14=1,Q15=1),"",IF(B15="Sonntag",SUM(R14:W14),""))</f>
        <v/>
      </c>
      <c r="Q14" s="38" t="b">
        <f>OR(Feiertage!$B$1=A14,Feiertage!$B$2=A14,Feiertage!$B$3=A14,Feiertage!$B$4=A14,Feiertage!$B$5=A14,Feiertage!$B$6=A14,Feiertage!$B$7=A14,Feiertage!$B$8=A14,Feiertage!$B$9=A14)</f>
        <v>0</v>
      </c>
      <c r="R14" s="38" t="str">
        <f>IF(AND(D14&gt;E14,D14&lt;20),4,"")</f>
        <v/>
      </c>
      <c r="S14" s="38" t="str">
        <f t="shared" si="5"/>
        <v/>
      </c>
      <c r="T14" s="38" t="str">
        <f t="shared" si="6"/>
        <v/>
      </c>
      <c r="U14" s="38" t="str">
        <f t="shared" si="7"/>
        <v/>
      </c>
      <c r="V14" s="38" t="str">
        <f t="shared" si="8"/>
        <v/>
      </c>
      <c r="W14" s="38" t="str">
        <f t="shared" si="9"/>
        <v/>
      </c>
      <c r="X14" s="38" t="str">
        <f t="shared" si="10"/>
        <v/>
      </c>
      <c r="Y14" s="39" t="s">
        <v>47</v>
      </c>
    </row>
    <row r="15" spans="1:25" x14ac:dyDescent="0.2">
      <c r="A15" s="32">
        <v>42315</v>
      </c>
      <c r="B15" s="32" t="s">
        <v>49</v>
      </c>
      <c r="C15" s="33"/>
      <c r="D15" s="34"/>
      <c r="E15" s="35"/>
      <c r="F15" t="str">
        <f>IF(K15="X",Gesamt!$C$8,IF(J15="X",Gesamt!$C$9,IF(IF(E15&lt;D15,E15+(24-D15),E15-D15)&gt;0,IF(E15&lt;D15,E15+(24-D15),E15-D15),"")))</f>
        <v/>
      </c>
      <c r="G15" s="66" t="str">
        <f t="shared" si="0"/>
        <v/>
      </c>
      <c r="H15" s="66" t="str">
        <f t="shared" si="1"/>
        <v/>
      </c>
      <c r="I15" s="66" t="str">
        <f t="shared" si="2"/>
        <v/>
      </c>
      <c r="J15" s="66" t="str">
        <f t="shared" si="3"/>
        <v/>
      </c>
      <c r="K15" s="66" t="str">
        <f t="shared" si="4"/>
        <v/>
      </c>
      <c r="L15" s="42" t="str">
        <f>IF(OR(Q15=1,Q16=1,B15="Sonntag",B16="Sonntag"),"",SUM(R15:X15))</f>
        <v/>
      </c>
      <c r="M15" s="42" t="str">
        <f>IF(B15="Sonntag","",IF(AND(Q15=1,D15&gt;E15),SUM(U15:X15),""))</f>
        <v/>
      </c>
      <c r="N15" s="42" t="str">
        <f>IF(AND(Q15=1,Q16=1),"",IF(Q16=1,SUM(R15:T15),""))</f>
        <v/>
      </c>
      <c r="O15" s="42" t="str">
        <f>IF(Q16=1,"",IF(AND(B15="Sonntag",D15&gt;E15,Q15=0),SUM(U15:X15),""))</f>
        <v/>
      </c>
      <c r="P15" s="42">
        <f>IF(OR(Q15=1,Q16=1),"",IF(B16="Sonntag",SUM(R15:T15),""))</f>
        <v>0</v>
      </c>
      <c r="Q15" s="42" t="b">
        <f>OR(Feiertage!$B$1=A15,Feiertage!$B$2=A15,Feiertage!$B$3=A15,Feiertage!$B$4=A15,Feiertage!$B$5=A15,Feiertage!$B$6=A15,Feiertage!$B$7=A15,Feiertage!$B$8=A15,Feiertage!$B$9=A15)</f>
        <v>0</v>
      </c>
      <c r="R15" s="42" t="str">
        <f>IF(AND(D15&gt;E15,D15&lt;20),4,IF(AND(D15&lt;E15,D15&lt;=6),6-D15,""))</f>
        <v/>
      </c>
      <c r="S15" s="42" t="str">
        <f t="shared" si="5"/>
        <v/>
      </c>
      <c r="T15" s="42" t="str">
        <f t="shared" si="6"/>
        <v/>
      </c>
      <c r="U15" s="42" t="str">
        <f t="shared" si="7"/>
        <v/>
      </c>
      <c r="V15" s="42" t="str">
        <f t="shared" si="8"/>
        <v/>
      </c>
      <c r="W15" s="42" t="str">
        <f t="shared" si="9"/>
        <v/>
      </c>
      <c r="X15" s="42" t="str">
        <f t="shared" si="10"/>
        <v/>
      </c>
      <c r="Y15" s="43" t="s">
        <v>49</v>
      </c>
    </row>
    <row r="16" spans="1:25" x14ac:dyDescent="0.2">
      <c r="A16" s="32">
        <v>42316</v>
      </c>
      <c r="B16" s="32" t="s">
        <v>44</v>
      </c>
      <c r="C16" s="33"/>
      <c r="D16" s="34"/>
      <c r="E16" s="35"/>
      <c r="F16" t="str">
        <f>IF(K16="X",Gesamt!$C$8,IF(J16="X",Gesamt!$C$9,IF(IF(E16&lt;D16,E16+(24-D16),E16-D16)&gt;0,IF(E16&lt;D16,E16+(24-D16),E16-D16),"")))</f>
        <v/>
      </c>
      <c r="G16" s="66" t="str">
        <f t="shared" si="0"/>
        <v/>
      </c>
      <c r="H16" s="66" t="str">
        <f t="shared" si="1"/>
        <v/>
      </c>
      <c r="I16" s="66" t="str">
        <f t="shared" si="2"/>
        <v/>
      </c>
      <c r="J16" s="66" t="str">
        <f t="shared" si="3"/>
        <v/>
      </c>
      <c r="K16" s="66" t="str">
        <f t="shared" si="4"/>
        <v/>
      </c>
      <c r="L16" s="45" t="str">
        <f>IF(OR(Q16=1,Q17=1,B16="Sonntag",B17="Sonntag"),"",SUM(R16:X16))</f>
        <v/>
      </c>
      <c r="M16" s="45" t="str">
        <f>IF(B17="Sonntag","",IF(AND(Q16=1,D16&gt;E16),SUM(U16:X16),""))</f>
        <v/>
      </c>
      <c r="N16" s="45" t="str">
        <f>IF(AND(Q16=1,Q18=1),"",IF(Q17=1,SUM(R16:T16),""))</f>
        <v/>
      </c>
      <c r="O16" s="45" t="str">
        <f>IF(Q18=1,"",IF(AND(B16="Sonntag",D16&gt;E16,Q16=0),SUM(U16:X16),""))</f>
        <v/>
      </c>
      <c r="P16" s="45" t="str">
        <f>IF(OR(Q16=1,Q18=1),"",IF(B17="Sonntag",SUM(R16:T16),""))</f>
        <v/>
      </c>
      <c r="Q16" s="45" t="b">
        <f>OR(Feiertage!$B$1=A16,Feiertage!$B$2=A16,Feiertage!$B$3=A16,Feiertage!$B$4=A16,Feiertage!$B$5=A16,Feiertage!$B$6=A16,Feiertage!$B$7=A16,Feiertage!$B$8=A16,Feiertage!$B$9=A16)</f>
        <v>0</v>
      </c>
      <c r="R16" s="45" t="str">
        <f>IF(AND(D16&gt;E16,D16&lt;20),4,"")</f>
        <v/>
      </c>
      <c r="S16" s="45" t="str">
        <f t="shared" si="5"/>
        <v/>
      </c>
      <c r="T16" s="45" t="str">
        <f t="shared" si="6"/>
        <v/>
      </c>
      <c r="U16" s="45" t="str">
        <f t="shared" si="7"/>
        <v/>
      </c>
      <c r="V16" s="45" t="str">
        <f t="shared" si="8"/>
        <v/>
      </c>
      <c r="W16" s="45" t="str">
        <f t="shared" si="9"/>
        <v/>
      </c>
      <c r="X16" s="45" t="str">
        <f>IF(AND(D16&lt;E16,E16&lt;6),E16-D16,"")</f>
        <v/>
      </c>
      <c r="Y16" s="46" t="s">
        <v>44</v>
      </c>
    </row>
    <row r="17" spans="1:25" x14ac:dyDescent="0.2">
      <c r="A17" s="32"/>
      <c r="B17" s="32"/>
      <c r="C17" s="33"/>
      <c r="D17" s="102" t="s">
        <v>50</v>
      </c>
      <c r="E17" s="102"/>
      <c r="F17" s="48">
        <f>SUM(F10:F16)</f>
        <v>0</v>
      </c>
      <c r="G17" s="48">
        <f>SUM(G10:G16)</f>
        <v>0</v>
      </c>
      <c r="H17" s="48">
        <f>SUM(H10:H16)</f>
        <v>0</v>
      </c>
      <c r="I17" s="48">
        <f>SUM(I10:I16)</f>
        <v>0</v>
      </c>
      <c r="J17" s="49">
        <f>COUNTIF(J10:J16,"X")</f>
        <v>0</v>
      </c>
      <c r="K17" s="50">
        <f>COUNTIF(K10:K16,"X")</f>
        <v>0</v>
      </c>
      <c r="L17" s="31"/>
      <c r="M17" s="31"/>
      <c r="N17" s="31"/>
      <c r="O17" s="31"/>
      <c r="P17" s="31"/>
    </row>
    <row r="18" spans="1:25" x14ac:dyDescent="0.2">
      <c r="A18" s="32">
        <v>42317</v>
      </c>
      <c r="B18" s="32" t="s">
        <v>51</v>
      </c>
      <c r="C18" s="33"/>
      <c r="D18" s="34"/>
      <c r="E18" s="35"/>
      <c r="F18" t="str">
        <f>IF(K18="X",Gesamt!$C$8,IF(J18="X",Gesamt!$C$9,IF(IF(E18&lt;D18,E18+(24-D18),E18-D18)&gt;0,IF(E18&lt;D18,E18+(24-D18),E18-D18),"")))</f>
        <v/>
      </c>
      <c r="G18" s="66" t="str">
        <f t="shared" ref="G18:G24" si="11">IF(SUM(L18:P18)=0,"",SUM(L18:P18))</f>
        <v/>
      </c>
      <c r="H18" s="66" t="str">
        <f t="shared" ref="H18:H24" si="12">IF(D18="","",IF(Q18=0,IF(B18="Sonntag",IF(D18&gt;E18,24-D18,E18-D18),IF(AND(B18="Samstag",Q19=0),IF(D18&gt;E18,E18,""),"")),IF(AND(B18="Samstag",Q19=0),IF(D18&gt;E18,E18,""),"")))</f>
        <v/>
      </c>
      <c r="I18" s="66" t="str">
        <f t="shared" ref="I18:I24" si="13">IF(D18="","",IF(AND(Q18=1,Q19=1),IF(D18&gt;E18,24-D18+E18,E18-D18),IF(Q18=1,IF(D18&gt;E18,24-D18,E18-D18),IF(AND(Q19=1,D18&gt;E18),E18,""))))</f>
        <v/>
      </c>
      <c r="J18" s="66" t="str">
        <f t="shared" ref="J18:J24" si="14">IF(C18="Urlaub","X","")</f>
        <v/>
      </c>
      <c r="K18" s="66" t="str">
        <f t="shared" ref="K18:K24" si="15">IF(C18="Krank","X","")</f>
        <v/>
      </c>
      <c r="L18" s="38">
        <f>IF(OR(Q18=1,Q19=1,B18="Sonntag",B19="Sonntag"),"",SUM(R18:W18))</f>
        <v>0</v>
      </c>
      <c r="M18" s="38" t="str">
        <f>IF(B18="Sonntag","",IF(AND(Q18=1,D18&gt;E18),SUM(U18:W18),""))</f>
        <v/>
      </c>
      <c r="N18" s="38" t="str">
        <f>IF(OR(AND(Q18=1,Q19=1),AND(Q19=1,B18="Sonntag")),"",IF(Q19=1,SUM(R18:T18),""))</f>
        <v/>
      </c>
      <c r="O18" s="38" t="str">
        <f>IF(Q19=1,"",IF(AND(B18="Sonntag",D18&gt;E18,Q18=0),SUM(U18:W18),""))</f>
        <v/>
      </c>
      <c r="P18" s="38" t="str">
        <f>IF(OR(Q18=1,Q19=1),"",IF(B19="Sonntag",SUM(R18:W18),""))</f>
        <v/>
      </c>
      <c r="Q18" s="38" t="b">
        <f>OR(Feiertage!$B$1=A18,Feiertage!$B$2=A18,Feiertage!$B$3=A18,Feiertage!$B$4=A18,Feiertage!$B$5=A18,Feiertage!$B$6=A18,Feiertage!$B$7=A18,Feiertage!$B$8=A18,Feiertage!$B$9=A18)</f>
        <v>0</v>
      </c>
      <c r="R18" s="38" t="str">
        <f>IF(AND(D18&gt;E18,D18&lt;20),4,"")</f>
        <v/>
      </c>
      <c r="S18" s="38" t="str">
        <f t="shared" ref="S18:S24" si="16">IF(AND(D18&gt;E18,D18&gt;=20),24-D18,"")</f>
        <v/>
      </c>
      <c r="T18" s="38" t="str">
        <f t="shared" ref="T18:T24" si="17">IF(AND(D18&lt;E18,E18&gt;=20),E18-20,"")</f>
        <v/>
      </c>
      <c r="U18" s="38" t="str">
        <f t="shared" ref="U18:U24" si="18">IF(AND(D18&gt;E18,E18&gt;=6),6,"")</f>
        <v/>
      </c>
      <c r="V18" s="38" t="str">
        <f t="shared" ref="V18:V24" si="19">IF(AND(D18&gt;E18,E18&lt;6),E18,"")</f>
        <v/>
      </c>
      <c r="W18" s="38" t="str">
        <f t="shared" ref="W18:W24" si="20">IF(AND(D18&lt;E18,E18&gt;=6,D18&lt;=6),6-D18,"")</f>
        <v/>
      </c>
      <c r="X18" s="38" t="str">
        <f t="shared" ref="X18:X23" si="21">IF(AND(D18&lt;E18,E18&lt;6),6-E18,"")</f>
        <v/>
      </c>
      <c r="Y18" s="39" t="s">
        <v>47</v>
      </c>
    </row>
    <row r="19" spans="1:25" x14ac:dyDescent="0.2">
      <c r="A19" s="32">
        <v>42318</v>
      </c>
      <c r="B19" s="32" t="s">
        <v>52</v>
      </c>
      <c r="C19" s="33"/>
      <c r="D19" s="34"/>
      <c r="E19" s="35"/>
      <c r="F19" t="str">
        <f>IF(K19="X",Gesamt!$C$8,IF(J19="X",Gesamt!$C$9,IF(IF(E19&lt;D19,E19+(24-D19),E19-D19)&gt;0,IF(E19&lt;D19,E19+(24-D19),E19-D19),"")))</f>
        <v/>
      </c>
      <c r="G19" s="66" t="str">
        <f t="shared" si="11"/>
        <v/>
      </c>
      <c r="H19" s="66" t="str">
        <f t="shared" si="12"/>
        <v/>
      </c>
      <c r="I19" s="66" t="str">
        <f t="shared" si="13"/>
        <v/>
      </c>
      <c r="J19" s="66" t="str">
        <f t="shared" si="14"/>
        <v/>
      </c>
      <c r="K19" s="66" t="str">
        <f t="shared" si="15"/>
        <v/>
      </c>
      <c r="L19" s="38">
        <f>IF(OR(Q19=1,Q20=1,B19="Sonntag",B20="Sonntag"),"",SUM(R19:W19))</f>
        <v>0</v>
      </c>
      <c r="M19" s="38" t="str">
        <f>IF(B19="Sonntag","",IF(AND(Q19=1,D19&gt;E19),SUM(U19:W19),""))</f>
        <v/>
      </c>
      <c r="N19" s="38" t="str">
        <f>IF(OR(AND(Q19=1,Q20=1),AND(Q20=1,B19="Sonntag")),"",IF(Q20=1,SUM(R19:T19),""))</f>
        <v/>
      </c>
      <c r="O19" s="38" t="str">
        <f>IF(Q20=1,"",IF(AND(B19="Sonntag",D19&gt;E19,Q19=0),SUM(U19:W19),""))</f>
        <v/>
      </c>
      <c r="P19" s="38" t="str">
        <f>IF(OR(Q19=1,Q20=1),"",IF(B20="Sonntag",SUM(R19:W19),""))</f>
        <v/>
      </c>
      <c r="Q19" s="38" t="b">
        <f>OR(Feiertage!$B$1=A19,Feiertage!$B$2=A19,Feiertage!$B$3=A19,Feiertage!$B$4=A19,Feiertage!$B$5=A19,Feiertage!$B$6=A19,Feiertage!$B$7=A19,Feiertage!$B$8=A19,Feiertage!$B$9=A19)</f>
        <v>0</v>
      </c>
      <c r="R19" s="38" t="str">
        <f>IF(AND(D19&gt;E19,D19&lt;20),4,"")</f>
        <v/>
      </c>
      <c r="S19" s="38" t="str">
        <f t="shared" si="16"/>
        <v/>
      </c>
      <c r="T19" s="38" t="str">
        <f t="shared" si="17"/>
        <v/>
      </c>
      <c r="U19" s="38" t="str">
        <f t="shared" si="18"/>
        <v/>
      </c>
      <c r="V19" s="38" t="str">
        <f t="shared" si="19"/>
        <v/>
      </c>
      <c r="W19" s="38" t="str">
        <f t="shared" si="20"/>
        <v/>
      </c>
      <c r="X19" s="38" t="str">
        <f t="shared" si="21"/>
        <v/>
      </c>
      <c r="Y19" s="39" t="s">
        <v>47</v>
      </c>
    </row>
    <row r="20" spans="1:25" x14ac:dyDescent="0.2">
      <c r="A20" s="32">
        <v>42319</v>
      </c>
      <c r="B20" s="32" t="s">
        <v>53</v>
      </c>
      <c r="C20" s="33"/>
      <c r="D20" s="34"/>
      <c r="E20" s="35"/>
      <c r="F20" t="str">
        <f>IF(K20="X",Gesamt!$C$8,IF(J20="X",Gesamt!$C$9,IF(IF(E20&lt;D20,E20+(24-D20),E20-D20)&gt;0,IF(E20&lt;D20,E20+(24-D20),E20-D20),"")))</f>
        <v/>
      </c>
      <c r="G20" s="66" t="str">
        <f t="shared" si="11"/>
        <v/>
      </c>
      <c r="H20" s="66" t="str">
        <f t="shared" si="12"/>
        <v/>
      </c>
      <c r="I20" s="66" t="str">
        <f t="shared" si="13"/>
        <v/>
      </c>
      <c r="J20" s="66" t="str">
        <f t="shared" si="14"/>
        <v/>
      </c>
      <c r="K20" s="66" t="str">
        <f t="shared" si="15"/>
        <v/>
      </c>
      <c r="L20" s="38">
        <f>IF(OR(Q20=1,Q21=1,B20="Sonntag",B21="Sonntag"),"",SUM(R20:W20))</f>
        <v>0</v>
      </c>
      <c r="M20" s="38" t="str">
        <f>IF(B20="Sonntag","",IF(AND(Q20=1,D20&gt;E20),SUM(U20:W20),""))</f>
        <v/>
      </c>
      <c r="N20" s="38" t="str">
        <f>IF(OR(AND(Q20=1,Q21=1),AND(Q21=1,B20="Sonntag")),"",IF(Q21=1,SUM(R20:T20),""))</f>
        <v/>
      </c>
      <c r="O20" s="38" t="str">
        <f>IF(Q21=1,"",IF(AND(B20="Sonntag",D20&gt;E20,Q20=0),SUM(U20:W20),""))</f>
        <v/>
      </c>
      <c r="P20" s="38" t="str">
        <f>IF(OR(Q20=1,Q21=1),"",IF(B21="Sonntag",SUM(R20:W20),""))</f>
        <v/>
      </c>
      <c r="Q20" s="38" t="b">
        <f>OR(Feiertage!$B$1=A20,Feiertage!$B$2=A20,Feiertage!$B$3=A20,Feiertage!$B$4=A20,Feiertage!$B$5=A20,Feiertage!$B$6=A20,Feiertage!$B$7=A20,Feiertage!$B$8=A20,Feiertage!$B$9=A20)</f>
        <v>0</v>
      </c>
      <c r="R20" s="38" t="str">
        <f>IF(AND(D20&gt;E20,D20&lt;20),4,"")</f>
        <v/>
      </c>
      <c r="S20" s="38" t="str">
        <f t="shared" si="16"/>
        <v/>
      </c>
      <c r="T20" s="38" t="str">
        <f t="shared" si="17"/>
        <v/>
      </c>
      <c r="U20" s="38" t="str">
        <f t="shared" si="18"/>
        <v/>
      </c>
      <c r="V20" s="38" t="str">
        <f t="shared" si="19"/>
        <v/>
      </c>
      <c r="W20" s="38" t="str">
        <f t="shared" si="20"/>
        <v/>
      </c>
      <c r="X20" s="38" t="str">
        <f t="shared" si="21"/>
        <v/>
      </c>
      <c r="Y20" s="39" t="s">
        <v>47</v>
      </c>
    </row>
    <row r="21" spans="1:25" x14ac:dyDescent="0.2">
      <c r="A21" s="32">
        <v>42320</v>
      </c>
      <c r="B21" s="32" t="s">
        <v>46</v>
      </c>
      <c r="C21" s="33"/>
      <c r="D21" s="34"/>
      <c r="E21" s="35"/>
      <c r="F21" t="str">
        <f>IF(K21="X",Gesamt!$C$8,IF(J21="X",Gesamt!$C$9,IF(IF(E21&lt;D21,E21+(24-D21),E21-D21)&gt;0,IF(E21&lt;D21,E21+(24-D21),E21-D21),"")))</f>
        <v/>
      </c>
      <c r="G21" s="66" t="str">
        <f t="shared" si="11"/>
        <v/>
      </c>
      <c r="H21" s="66" t="str">
        <f t="shared" si="12"/>
        <v/>
      </c>
      <c r="I21" s="66" t="str">
        <f t="shared" si="13"/>
        <v/>
      </c>
      <c r="J21" s="66" t="str">
        <f t="shared" si="14"/>
        <v/>
      </c>
      <c r="K21" s="66" t="str">
        <f t="shared" si="15"/>
        <v/>
      </c>
      <c r="L21" s="38">
        <f>IF(OR(Q21=1,Q22=1,B21="Sonntag",B22="Sonntag"),"",SUM(R21:W21))</f>
        <v>0</v>
      </c>
      <c r="M21" s="38" t="str">
        <f>IF(B21="Sonntag","",IF(AND(Q21=1,D21&gt;E21),SUM(U21:W21),""))</f>
        <v/>
      </c>
      <c r="N21" s="38" t="str">
        <f>IF(OR(AND(Q21=1,Q22=1),AND(Q22=1,B21="Sonntag")),"",IF(Q22=1,SUM(R21:T21),""))</f>
        <v/>
      </c>
      <c r="O21" s="38" t="str">
        <f>IF(Q22=1,"",IF(AND(B21="Sonntag",D21&gt;E21,Q21=0),SUM(U21:W21),""))</f>
        <v/>
      </c>
      <c r="P21" s="38" t="str">
        <f>IF(OR(Q21=1,Q22=1),"",IF(B22="Sonntag",SUM(R21:W21),""))</f>
        <v/>
      </c>
      <c r="Q21" s="38" t="b">
        <f>OR(Feiertage!$B$1=A21,Feiertage!$B$2=A21,Feiertage!$B$3=A21,Feiertage!$B$4=A21,Feiertage!$B$5=A21,Feiertage!$B$6=A21,Feiertage!$B$7=A21,Feiertage!$B$8=A21,Feiertage!$B$9=A21)</f>
        <v>0</v>
      </c>
      <c r="R21" s="38" t="str">
        <f>IF(AND(D21&gt;E21,D21&lt;20),4,"")</f>
        <v/>
      </c>
      <c r="S21" s="38" t="str">
        <f t="shared" si="16"/>
        <v/>
      </c>
      <c r="T21" s="38" t="str">
        <f t="shared" si="17"/>
        <v/>
      </c>
      <c r="U21" s="38" t="str">
        <f t="shared" si="18"/>
        <v/>
      </c>
      <c r="V21" s="38" t="str">
        <f t="shared" si="19"/>
        <v/>
      </c>
      <c r="W21" s="38" t="str">
        <f t="shared" si="20"/>
        <v/>
      </c>
      <c r="X21" s="38" t="str">
        <f t="shared" si="21"/>
        <v/>
      </c>
      <c r="Y21" s="39" t="s">
        <v>47</v>
      </c>
    </row>
    <row r="22" spans="1:25" x14ac:dyDescent="0.2">
      <c r="A22" s="32">
        <v>42321</v>
      </c>
      <c r="B22" s="32" t="s">
        <v>48</v>
      </c>
      <c r="C22" s="33"/>
      <c r="D22" s="34"/>
      <c r="E22" s="35"/>
      <c r="F22" t="str">
        <f>IF(K22="X",Gesamt!$C$8,IF(J22="X",Gesamt!$C$9,IF(IF(E22&lt;D22,E22+(24-D22),E22-D22)&gt;0,IF(E22&lt;D22,E22+(24-D22),E22-D22),"")))</f>
        <v/>
      </c>
      <c r="G22" s="66" t="str">
        <f t="shared" si="11"/>
        <v/>
      </c>
      <c r="H22" s="66" t="str">
        <f t="shared" si="12"/>
        <v/>
      </c>
      <c r="I22" s="66" t="str">
        <f t="shared" si="13"/>
        <v/>
      </c>
      <c r="J22" s="66" t="str">
        <f t="shared" si="14"/>
        <v/>
      </c>
      <c r="K22" s="66" t="str">
        <f t="shared" si="15"/>
        <v/>
      </c>
      <c r="L22" s="38">
        <f>IF(OR(Q22=1,Q23=1,B22="Sonntag",B23="Sonntag"),"",SUM(R22:W22))</f>
        <v>0</v>
      </c>
      <c r="M22" s="38" t="str">
        <f>IF(B22="Sonntag","",IF(AND(Q22=1,D22&gt;E22),SUM(U22:W22),""))</f>
        <v/>
      </c>
      <c r="N22" s="38" t="str">
        <f>IF(OR(AND(Q22=1,Q23=1),AND(Q23=1,B22="Sonntag")),"",IF(Q23=1,SUM(R22:T22),""))</f>
        <v/>
      </c>
      <c r="O22" s="38" t="str">
        <f>IF(Q23=1,"",IF(AND(B22="Sonntag",D22&gt;E22,Q22=0),SUM(U22:W22),""))</f>
        <v/>
      </c>
      <c r="P22" s="38" t="str">
        <f>IF(OR(Q22=1,Q23=1),"",IF(B23="Sonntag",SUM(R22:W22),""))</f>
        <v/>
      </c>
      <c r="Q22" s="38" t="b">
        <f>OR(Feiertage!$B$1=A22,Feiertage!$B$2=A22,Feiertage!$B$3=A22,Feiertage!$B$4=A22,Feiertage!$B$5=A22,Feiertage!$B$6=A22,Feiertage!$B$7=A22,Feiertage!$B$8=A22,Feiertage!$B$9=A22)</f>
        <v>0</v>
      </c>
      <c r="R22" s="38" t="str">
        <f>IF(AND(D22&gt;E22,D22&lt;20),4,"")</f>
        <v/>
      </c>
      <c r="S22" s="38" t="str">
        <f t="shared" si="16"/>
        <v/>
      </c>
      <c r="T22" s="38" t="str">
        <f t="shared" si="17"/>
        <v/>
      </c>
      <c r="U22" s="38" t="str">
        <f t="shared" si="18"/>
        <v/>
      </c>
      <c r="V22" s="38" t="str">
        <f t="shared" si="19"/>
        <v/>
      </c>
      <c r="W22" s="38" t="str">
        <f t="shared" si="20"/>
        <v/>
      </c>
      <c r="X22" s="38" t="str">
        <f t="shared" si="21"/>
        <v/>
      </c>
      <c r="Y22" s="39" t="s">
        <v>47</v>
      </c>
    </row>
    <row r="23" spans="1:25" x14ac:dyDescent="0.2">
      <c r="A23" s="32">
        <v>42322</v>
      </c>
      <c r="B23" s="32" t="s">
        <v>49</v>
      </c>
      <c r="C23" s="33"/>
      <c r="D23" s="34"/>
      <c r="E23" s="35"/>
      <c r="F23" t="str">
        <f>IF(K23="X",Gesamt!$C$8,IF(J23="X",Gesamt!$C$9,IF(IF(E23&lt;D23,E23+(24-D23),E23-D23)&gt;0,IF(E23&lt;D23,E23+(24-D23),E23-D23),"")))</f>
        <v/>
      </c>
      <c r="G23" s="66" t="str">
        <f t="shared" si="11"/>
        <v/>
      </c>
      <c r="H23" s="66" t="str">
        <f t="shared" si="12"/>
        <v/>
      </c>
      <c r="I23" s="66" t="str">
        <f t="shared" si="13"/>
        <v/>
      </c>
      <c r="J23" s="66" t="str">
        <f t="shared" si="14"/>
        <v/>
      </c>
      <c r="K23" s="66" t="str">
        <f t="shared" si="15"/>
        <v/>
      </c>
      <c r="L23" s="42" t="str">
        <f>IF(OR(Q23=1,Q24=1,B23="Sonntag",B24="Sonntag"),"",SUM(R23:X23))</f>
        <v/>
      </c>
      <c r="M23" s="42" t="str">
        <f>IF(B23="Sonntag","",IF(AND(Q23=1,D23&gt;E23),SUM(U23:X23),""))</f>
        <v/>
      </c>
      <c r="N23" s="42" t="str">
        <f>IF(AND(Q23=1,Q24=1),"",IF(Q24=1,SUM(R23:T23),""))</f>
        <v/>
      </c>
      <c r="O23" s="42" t="str">
        <f>IF(Q24=1,"",IF(AND(B23="Sonntag",D23&gt;E23,Q23=0),SUM(U23:X23),""))</f>
        <v/>
      </c>
      <c r="P23" s="42">
        <f>IF(OR(Q23=1,Q24=1),"",IF(B24="Sonntag",SUM(R23:T23),""))</f>
        <v>0</v>
      </c>
      <c r="Q23" s="42" t="b">
        <f>OR(Feiertage!$B$1=A23,Feiertage!$B$2=A23,Feiertage!$B$3=A23,Feiertage!$B$4=A23,Feiertage!$B$5=A23,Feiertage!$B$6=A23,Feiertage!$B$7=A23,Feiertage!$B$8=A23,Feiertage!$B$9=A23)</f>
        <v>0</v>
      </c>
      <c r="R23" s="42" t="str">
        <f>IF(AND(D23&gt;E23,D23&lt;20),4,IF(AND(D23&lt;E23,D23&lt;=6),6-D23,""))</f>
        <v/>
      </c>
      <c r="S23" s="42" t="str">
        <f t="shared" si="16"/>
        <v/>
      </c>
      <c r="T23" s="42" t="str">
        <f t="shared" si="17"/>
        <v/>
      </c>
      <c r="U23" s="42" t="str">
        <f t="shared" si="18"/>
        <v/>
      </c>
      <c r="V23" s="42" t="str">
        <f t="shared" si="19"/>
        <v/>
      </c>
      <c r="W23" s="42" t="str">
        <f t="shared" si="20"/>
        <v/>
      </c>
      <c r="X23" s="42" t="str">
        <f t="shared" si="21"/>
        <v/>
      </c>
      <c r="Y23" s="43" t="s">
        <v>49</v>
      </c>
    </row>
    <row r="24" spans="1:25" x14ac:dyDescent="0.2">
      <c r="A24" s="32">
        <v>42323</v>
      </c>
      <c r="B24" s="32" t="s">
        <v>44</v>
      </c>
      <c r="C24" s="33"/>
      <c r="D24" s="34"/>
      <c r="E24" s="35"/>
      <c r="F24" t="str">
        <f>IF(K24="X",Gesamt!$C$8,IF(J24="X",Gesamt!$C$9,IF(IF(E24&lt;D24,E24+(24-D24),E24-D24)&gt;0,IF(E24&lt;D24,E24+(24-D24),E24-D24),"")))</f>
        <v/>
      </c>
      <c r="G24" s="66" t="str">
        <f t="shared" si="11"/>
        <v/>
      </c>
      <c r="H24" s="66" t="str">
        <f t="shared" si="12"/>
        <v/>
      </c>
      <c r="I24" s="66" t="str">
        <f t="shared" si="13"/>
        <v/>
      </c>
      <c r="J24" s="66" t="str">
        <f t="shared" si="14"/>
        <v/>
      </c>
      <c r="K24" s="66" t="str">
        <f t="shared" si="15"/>
        <v/>
      </c>
      <c r="L24" s="45" t="str">
        <f>IF(OR(Q24=1,Q25=1,B24="Sonntag",B25="Sonntag"),"",SUM(R24:X24))</f>
        <v/>
      </c>
      <c r="M24" s="45" t="str">
        <f>IF(B25="Sonntag","",IF(AND(Q24=1,D24&gt;E24),SUM(U24:X24),""))</f>
        <v/>
      </c>
      <c r="N24" s="45" t="str">
        <f>IF(AND(Q24=1,Q26=1),"",IF(Q25=1,SUM(R24:T24),""))</f>
        <v/>
      </c>
      <c r="O24" s="45" t="str">
        <f>IF(Q26=1,"",IF(AND(B24="Sonntag",D24&gt;E24,Q24=0),SUM(U24:X24),""))</f>
        <v/>
      </c>
      <c r="P24" s="45" t="str">
        <f>IF(OR(Q24=1,Q26=1),"",IF(B25="Sonntag",SUM(R24:T24),""))</f>
        <v/>
      </c>
      <c r="Q24" s="45" t="b">
        <f>OR(Feiertage!$B$1=A24,Feiertage!$B$2=A24,Feiertage!$B$3=A24,Feiertage!$B$4=A24,Feiertage!$B$5=A24,Feiertage!$B$6=A24,Feiertage!$B$7=A24,Feiertage!$B$8=A24,Feiertage!$B$9=A24)</f>
        <v>0</v>
      </c>
      <c r="R24" s="45" t="str">
        <f>IF(AND(D24&gt;E24,D24&lt;20),4,"")</f>
        <v/>
      </c>
      <c r="S24" s="45" t="str">
        <f t="shared" si="16"/>
        <v/>
      </c>
      <c r="T24" s="45" t="str">
        <f t="shared" si="17"/>
        <v/>
      </c>
      <c r="U24" s="45" t="str">
        <f t="shared" si="18"/>
        <v/>
      </c>
      <c r="V24" s="45" t="str">
        <f t="shared" si="19"/>
        <v/>
      </c>
      <c r="W24" s="45" t="str">
        <f t="shared" si="20"/>
        <v/>
      </c>
      <c r="X24" s="45" t="str">
        <f>IF(AND(D24&lt;E24,E24&lt;6),E24-D24,"")</f>
        <v/>
      </c>
      <c r="Y24" s="46" t="s">
        <v>44</v>
      </c>
    </row>
    <row r="25" spans="1:25" x14ac:dyDescent="0.2">
      <c r="A25" s="32"/>
      <c r="B25" s="32"/>
      <c r="C25" s="33"/>
      <c r="D25" s="102" t="s">
        <v>50</v>
      </c>
      <c r="E25" s="102"/>
      <c r="F25" s="48">
        <f>SUM(F18:F24)</f>
        <v>0</v>
      </c>
      <c r="G25" s="48">
        <f>SUM(G18:G24)</f>
        <v>0</v>
      </c>
      <c r="H25" s="48">
        <f>SUM(H18:H24)</f>
        <v>0</v>
      </c>
      <c r="I25" s="48">
        <f>SUM(I18:I24)</f>
        <v>0</v>
      </c>
      <c r="J25" s="49">
        <f>COUNTIF(J18:J24,"X")</f>
        <v>0</v>
      </c>
      <c r="K25" s="50">
        <f>COUNTIF(K18:K24,"X")</f>
        <v>0</v>
      </c>
      <c r="L25" s="31"/>
      <c r="M25" s="31"/>
      <c r="N25" s="31"/>
      <c r="O25" s="31"/>
      <c r="P25" s="31"/>
    </row>
    <row r="26" spans="1:25" x14ac:dyDescent="0.2">
      <c r="A26" s="32">
        <v>42324</v>
      </c>
      <c r="B26" s="32" t="s">
        <v>51</v>
      </c>
      <c r="C26" s="33"/>
      <c r="D26" s="34"/>
      <c r="E26" s="35"/>
      <c r="F26" t="str">
        <f>IF(K26="X",Gesamt!$C$8,IF(J26="X",Gesamt!$C$9,IF(IF(E26&lt;D26,E26+(24-D26),E26-D26)&gt;0,IF(E26&lt;D26,E26+(24-D26),E26-D26),"")))</f>
        <v/>
      </c>
      <c r="G26" s="66" t="str">
        <f t="shared" ref="G26:G32" si="22">IF(SUM(L26:P26)=0,"",SUM(L26:P26))</f>
        <v/>
      </c>
      <c r="H26" s="66" t="str">
        <f t="shared" ref="H26:H32" si="23">IF(D26="","",IF(Q26=0,IF(B26="Sonntag",IF(D26&gt;E26,24-D26,E26-D26),IF(AND(B26="Samstag",Q27=0),IF(D26&gt;E26,E26,""),"")),IF(AND(B26="Samstag",Q27=0),IF(D26&gt;E26,E26,""),"")))</f>
        <v/>
      </c>
      <c r="I26" s="66" t="str">
        <f t="shared" ref="I26:I32" si="24">IF(D26="","",IF(AND(Q26=1,Q27=1),IF(D26&gt;E26,24-D26+E26,E26-D26),IF(Q26=1,IF(D26&gt;E26,24-D26,E26-D26),IF(AND(Q27=1,D26&gt;E26),E26,""))))</f>
        <v/>
      </c>
      <c r="J26" s="66" t="str">
        <f t="shared" ref="J26:J32" si="25">IF(C26="Urlaub","X","")</f>
        <v/>
      </c>
      <c r="K26" s="66" t="str">
        <f t="shared" ref="K26:K32" si="26">IF(C26="Krank","X","")</f>
        <v/>
      </c>
      <c r="L26" s="38">
        <f>IF(OR(Q26=1,Q27=1,B26="Sonntag",B27="Sonntag"),"",SUM(R26:W26))</f>
        <v>0</v>
      </c>
      <c r="M26" s="38" t="str">
        <f>IF(B26="Sonntag","",IF(AND(Q26=1,D26&gt;E26),SUM(U26:W26),""))</f>
        <v/>
      </c>
      <c r="N26" s="38" t="str">
        <f>IF(OR(AND(Q26=1,Q27=1),AND(Q27=1,B26="Sonntag")),"",IF(Q27=1,SUM(R26:T26),""))</f>
        <v/>
      </c>
      <c r="O26" s="38" t="str">
        <f>IF(Q27=1,"",IF(AND(B26="Sonntag",D26&gt;E26,Q26=0),SUM(U26:W26),""))</f>
        <v/>
      </c>
      <c r="P26" s="38" t="str">
        <f>IF(OR(Q26=1,Q27=1),"",IF(B27="Sonntag",SUM(R26:W26),""))</f>
        <v/>
      </c>
      <c r="Q26" s="38" t="b">
        <f>OR(Feiertage!$B$1=A26,Feiertage!$B$2=A26,Feiertage!$B$3=A26,Feiertage!$B$4=A26,Feiertage!$B$5=A26,Feiertage!$B$6=A26,Feiertage!$B$7=A26,Feiertage!$B$8=A26,Feiertage!$B$9=A26)</f>
        <v>0</v>
      </c>
      <c r="R26" s="38" t="str">
        <f>IF(AND(D26&gt;E26,D26&lt;20),4,"")</f>
        <v/>
      </c>
      <c r="S26" s="38" t="str">
        <f t="shared" ref="S26:S32" si="27">IF(AND(D26&gt;E26,D26&gt;=20),24-D26,"")</f>
        <v/>
      </c>
      <c r="T26" s="38" t="str">
        <f t="shared" ref="T26:T32" si="28">IF(AND(D26&lt;E26,E26&gt;=20),E26-20,"")</f>
        <v/>
      </c>
      <c r="U26" s="38" t="str">
        <f t="shared" ref="U26:U32" si="29">IF(AND(D26&gt;E26,E26&gt;=6),6,"")</f>
        <v/>
      </c>
      <c r="V26" s="38" t="str">
        <f t="shared" ref="V26:V32" si="30">IF(AND(D26&gt;E26,E26&lt;6),E26,"")</f>
        <v/>
      </c>
      <c r="W26" s="38" t="str">
        <f t="shared" ref="W26:W32" si="31">IF(AND(D26&lt;E26,E26&gt;=6,D26&lt;=6),6-D26,"")</f>
        <v/>
      </c>
      <c r="X26" s="38" t="str">
        <f t="shared" ref="X26:X31" si="32">IF(AND(D26&lt;E26,E26&lt;6),6-E26,"")</f>
        <v/>
      </c>
      <c r="Y26" s="39" t="s">
        <v>47</v>
      </c>
    </row>
    <row r="27" spans="1:25" x14ac:dyDescent="0.2">
      <c r="A27" s="32">
        <v>42325</v>
      </c>
      <c r="B27" s="32" t="s">
        <v>52</v>
      </c>
      <c r="C27" s="33"/>
      <c r="D27" s="34"/>
      <c r="E27" s="35"/>
      <c r="F27" t="str">
        <f>IF(K27="X",Gesamt!$C$8,IF(J27="X",Gesamt!$C$9,IF(IF(E27&lt;D27,E27+(24-D27),E27-D27)&gt;0,IF(E27&lt;D27,E27+(24-D27),E27-D27),"")))</f>
        <v/>
      </c>
      <c r="G27" s="66" t="str">
        <f t="shared" si="22"/>
        <v/>
      </c>
      <c r="H27" s="66" t="str">
        <f t="shared" si="23"/>
        <v/>
      </c>
      <c r="I27" s="66" t="str">
        <f t="shared" si="24"/>
        <v/>
      </c>
      <c r="J27" s="66" t="str">
        <f t="shared" si="25"/>
        <v/>
      </c>
      <c r="K27" s="66" t="str">
        <f t="shared" si="26"/>
        <v/>
      </c>
      <c r="L27" s="38">
        <f>IF(OR(Q27=1,Q28=1,B27="Sonntag",B28="Sonntag"),"",SUM(R27:W27))</f>
        <v>0</v>
      </c>
      <c r="M27" s="38" t="str">
        <f>IF(B27="Sonntag","",IF(AND(Q27=1,D27&gt;E27),SUM(U27:W27),""))</f>
        <v/>
      </c>
      <c r="N27" s="38" t="str">
        <f>IF(OR(AND(Q27=1,Q28=1),AND(Q28=1,B27="Sonntag")),"",IF(Q28=1,SUM(R27:T27),""))</f>
        <v/>
      </c>
      <c r="O27" s="38" t="str">
        <f>IF(Q28=1,"",IF(AND(B27="Sonntag",D27&gt;E27,Q27=0),SUM(U27:W27),""))</f>
        <v/>
      </c>
      <c r="P27" s="38" t="str">
        <f>IF(OR(Q27=1,Q28=1),"",IF(B28="Sonntag",SUM(R27:W27),""))</f>
        <v/>
      </c>
      <c r="Q27" s="38" t="b">
        <f>OR(Feiertage!$B$1=A27,Feiertage!$B$2=A27,Feiertage!$B$3=A27,Feiertage!$B$4=A27,Feiertage!$B$5=A27,Feiertage!$B$6=A27,Feiertage!$B$7=A27,Feiertage!$B$8=A27,Feiertage!$B$9=A27)</f>
        <v>0</v>
      </c>
      <c r="R27" s="38" t="str">
        <f>IF(AND(D27&gt;E27,D27&lt;20),4,"")</f>
        <v/>
      </c>
      <c r="S27" s="38" t="str">
        <f t="shared" si="27"/>
        <v/>
      </c>
      <c r="T27" s="38" t="str">
        <f t="shared" si="28"/>
        <v/>
      </c>
      <c r="U27" s="38" t="str">
        <f t="shared" si="29"/>
        <v/>
      </c>
      <c r="V27" s="38" t="str">
        <f t="shared" si="30"/>
        <v/>
      </c>
      <c r="W27" s="38" t="str">
        <f t="shared" si="31"/>
        <v/>
      </c>
      <c r="X27" s="38" t="str">
        <f t="shared" si="32"/>
        <v/>
      </c>
      <c r="Y27" s="39" t="s">
        <v>47</v>
      </c>
    </row>
    <row r="28" spans="1:25" x14ac:dyDescent="0.2">
      <c r="A28" s="32">
        <v>42326</v>
      </c>
      <c r="B28" s="32" t="s">
        <v>53</v>
      </c>
      <c r="C28" s="55"/>
      <c r="D28" s="34"/>
      <c r="E28" s="35"/>
      <c r="F28" t="str">
        <f>IF(K28="X",Gesamt!$C$8,IF(J28="X",Gesamt!$C$9,IF(IF(E28&lt;D28,E28+(24-D28),E28-D28)&gt;0,IF(E28&lt;D28,E28+(24-D28),E28-D28),"")))</f>
        <v/>
      </c>
      <c r="G28" s="66" t="str">
        <f t="shared" si="22"/>
        <v/>
      </c>
      <c r="H28" s="66" t="str">
        <f t="shared" si="23"/>
        <v/>
      </c>
      <c r="I28" s="66" t="str">
        <f t="shared" si="24"/>
        <v/>
      </c>
      <c r="J28" s="66" t="str">
        <f t="shared" si="25"/>
        <v/>
      </c>
      <c r="K28" s="66" t="str">
        <f t="shared" si="26"/>
        <v/>
      </c>
      <c r="L28" s="38">
        <f>IF(OR(Q28=1,Q29=1,B28="Sonntag",B29="Sonntag"),"",SUM(R28:W28))</f>
        <v>0</v>
      </c>
      <c r="M28" s="38" t="str">
        <f>IF(B28="Sonntag","",IF(AND(Q28=1,D28&gt;E28),SUM(U28:W28),""))</f>
        <v/>
      </c>
      <c r="N28" s="38" t="str">
        <f>IF(OR(AND(Q28=1,Q29=1),AND(Q29=1,B28="Sonntag")),"",IF(Q29=1,SUM(R28:T28),""))</f>
        <v/>
      </c>
      <c r="O28" s="38" t="str">
        <f>IF(Q29=1,"",IF(AND(B28="Sonntag",D28&gt;E28,Q28=0),SUM(U28:W28),""))</f>
        <v/>
      </c>
      <c r="P28" s="38" t="str">
        <f>IF(OR(Q28=1,Q29=1),"",IF(B29="Sonntag",SUM(R28:W28),""))</f>
        <v/>
      </c>
      <c r="Q28" s="38" t="b">
        <f>OR(Feiertage!$B$1=A28,Feiertage!$B$2=A28,Feiertage!$B$3=A28,Feiertage!$B$4=A28,Feiertage!$B$5=A28,Feiertage!$B$6=A28,Feiertage!$B$7=A28,Feiertage!$B$8=A28,Feiertage!$B$9=A28)</f>
        <v>0</v>
      </c>
      <c r="R28" s="38" t="str">
        <f>IF(AND(D28&gt;E28,D28&lt;20),4,"")</f>
        <v/>
      </c>
      <c r="S28" s="38" t="str">
        <f t="shared" si="27"/>
        <v/>
      </c>
      <c r="T28" s="38" t="str">
        <f t="shared" si="28"/>
        <v/>
      </c>
      <c r="U28" s="38" t="str">
        <f t="shared" si="29"/>
        <v/>
      </c>
      <c r="V28" s="38" t="str">
        <f t="shared" si="30"/>
        <v/>
      </c>
      <c r="W28" s="38" t="str">
        <f t="shared" si="31"/>
        <v/>
      </c>
      <c r="X28" s="38" t="str">
        <f t="shared" si="32"/>
        <v/>
      </c>
      <c r="Y28" s="39" t="s">
        <v>47</v>
      </c>
    </row>
    <row r="29" spans="1:25" x14ac:dyDescent="0.2">
      <c r="A29" s="32">
        <v>42327</v>
      </c>
      <c r="B29" s="32" t="s">
        <v>46</v>
      </c>
      <c r="C29" s="33"/>
      <c r="D29" s="34"/>
      <c r="E29" s="35"/>
      <c r="F29" t="str">
        <f>IF(K29="X",Gesamt!$C$8,IF(J29="X",Gesamt!$C$9,IF(IF(E29&lt;D29,E29+(24-D29),E29-D29)&gt;0,IF(E29&lt;D29,E29+(24-D29),E29-D29),"")))</f>
        <v/>
      </c>
      <c r="G29" s="66" t="str">
        <f t="shared" si="22"/>
        <v/>
      </c>
      <c r="H29" s="66" t="str">
        <f t="shared" si="23"/>
        <v/>
      </c>
      <c r="I29" s="66" t="str">
        <f t="shared" si="24"/>
        <v/>
      </c>
      <c r="J29" s="66" t="str">
        <f t="shared" si="25"/>
        <v/>
      </c>
      <c r="K29" s="66" t="str">
        <f t="shared" si="26"/>
        <v/>
      </c>
      <c r="L29" s="38">
        <f>IF(OR(Q29=1,Q30=1,B29="Sonntag",B30="Sonntag"),"",SUM(R29:W29))</f>
        <v>0</v>
      </c>
      <c r="M29" s="38" t="str">
        <f>IF(B29="Sonntag","",IF(AND(Q29=1,D29&gt;E29),SUM(U29:W29),""))</f>
        <v/>
      </c>
      <c r="N29" s="38" t="str">
        <f>IF(OR(AND(Q29=1,Q30=1),AND(Q30=1,B29="Sonntag")),"",IF(Q30=1,SUM(R29:T29),""))</f>
        <v/>
      </c>
      <c r="O29" s="38" t="str">
        <f>IF(Q30=1,"",IF(AND(B29="Sonntag",D29&gt;E29,Q29=0),SUM(U29:W29),""))</f>
        <v/>
      </c>
      <c r="P29" s="38" t="str">
        <f>IF(OR(Q29=1,Q30=1),"",IF(B30="Sonntag",SUM(R29:W29),""))</f>
        <v/>
      </c>
      <c r="Q29" s="38" t="b">
        <f>OR(Feiertage!$B$1=A29,Feiertage!$B$2=A29,Feiertage!$B$3=A29,Feiertage!$B$4=A29,Feiertage!$B$5=A29,Feiertage!$B$6=A29,Feiertage!$B$7=A29,Feiertage!$B$8=A29,Feiertage!$B$9=A29)</f>
        <v>0</v>
      </c>
      <c r="R29" s="38" t="str">
        <f>IF(AND(D29&gt;E29,D29&lt;20),4,"")</f>
        <v/>
      </c>
      <c r="S29" s="38" t="str">
        <f t="shared" si="27"/>
        <v/>
      </c>
      <c r="T29" s="38" t="str">
        <f t="shared" si="28"/>
        <v/>
      </c>
      <c r="U29" s="38" t="str">
        <f t="shared" si="29"/>
        <v/>
      </c>
      <c r="V29" s="38" t="str">
        <f t="shared" si="30"/>
        <v/>
      </c>
      <c r="W29" s="38" t="str">
        <f t="shared" si="31"/>
        <v/>
      </c>
      <c r="X29" s="38" t="str">
        <f t="shared" si="32"/>
        <v/>
      </c>
      <c r="Y29" s="39" t="s">
        <v>47</v>
      </c>
    </row>
    <row r="30" spans="1:25" x14ac:dyDescent="0.2">
      <c r="A30" s="32">
        <v>42328</v>
      </c>
      <c r="B30" s="32" t="s">
        <v>48</v>
      </c>
      <c r="C30" s="33"/>
      <c r="D30" s="34"/>
      <c r="E30" s="35"/>
      <c r="F30" t="str">
        <f>IF(K30="X",Gesamt!$C$8,IF(J30="X",Gesamt!$C$9,IF(IF(E30&lt;D30,E30+(24-D30),E30-D30)&gt;0,IF(E30&lt;D30,E30+(24-D30),E30-D30),"")))</f>
        <v/>
      </c>
      <c r="G30" s="66" t="str">
        <f t="shared" si="22"/>
        <v/>
      </c>
      <c r="H30" s="66" t="str">
        <f t="shared" si="23"/>
        <v/>
      </c>
      <c r="I30" s="66" t="str">
        <f t="shared" si="24"/>
        <v/>
      </c>
      <c r="J30" s="66" t="str">
        <f t="shared" si="25"/>
        <v/>
      </c>
      <c r="K30" s="66" t="str">
        <f t="shared" si="26"/>
        <v/>
      </c>
      <c r="L30" s="38">
        <f>IF(OR(Q30=1,Q31=1,B30="Sonntag",B31="Sonntag"),"",SUM(R30:W30))</f>
        <v>0</v>
      </c>
      <c r="M30" s="38" t="str">
        <f>IF(B30="Sonntag","",IF(AND(Q30=1,D30&gt;E30),SUM(U30:W30),""))</f>
        <v/>
      </c>
      <c r="N30" s="38" t="str">
        <f>IF(OR(AND(Q30=1,Q31=1),AND(Q31=1,B30="Sonntag")),"",IF(Q31=1,SUM(R30:T30),""))</f>
        <v/>
      </c>
      <c r="O30" s="38" t="str">
        <f>IF(Q31=1,"",IF(AND(B30="Sonntag",D30&gt;E30,Q30=0),SUM(U30:W30),""))</f>
        <v/>
      </c>
      <c r="P30" s="38" t="str">
        <f>IF(OR(Q30=1,Q31=1),"",IF(B31="Sonntag",SUM(R30:W30),""))</f>
        <v/>
      </c>
      <c r="Q30" s="38" t="b">
        <f>OR(Feiertage!$B$1=A30,Feiertage!$B$2=A30,Feiertage!$B$3=A30,Feiertage!$B$4=A30,Feiertage!$B$5=A30,Feiertage!$B$6=A30,Feiertage!$B$7=A30,Feiertage!$B$8=A30,Feiertage!$B$9=A30)</f>
        <v>0</v>
      </c>
      <c r="R30" s="38" t="str">
        <f>IF(AND(D30&gt;E30,D30&lt;20),4,"")</f>
        <v/>
      </c>
      <c r="S30" s="38" t="str">
        <f t="shared" si="27"/>
        <v/>
      </c>
      <c r="T30" s="38" t="str">
        <f t="shared" si="28"/>
        <v/>
      </c>
      <c r="U30" s="38" t="str">
        <f t="shared" si="29"/>
        <v/>
      </c>
      <c r="V30" s="38" t="str">
        <f t="shared" si="30"/>
        <v/>
      </c>
      <c r="W30" s="38" t="str">
        <f t="shared" si="31"/>
        <v/>
      </c>
      <c r="X30" s="38" t="str">
        <f t="shared" si="32"/>
        <v/>
      </c>
      <c r="Y30" s="39" t="s">
        <v>47</v>
      </c>
    </row>
    <row r="31" spans="1:25" x14ac:dyDescent="0.2">
      <c r="A31" s="32">
        <v>42329</v>
      </c>
      <c r="B31" s="32" t="s">
        <v>49</v>
      </c>
      <c r="C31" s="33"/>
      <c r="D31" s="34"/>
      <c r="E31" s="35"/>
      <c r="F31" t="str">
        <f>IF(K31="X",Gesamt!$C$8,IF(J31="X",Gesamt!$C$9,IF(IF(E31&lt;D31,E31+(24-D31),E31-D31)&gt;0,IF(E31&lt;D31,E31+(24-D31),E31-D31),"")))</f>
        <v/>
      </c>
      <c r="G31" s="66" t="str">
        <f t="shared" si="22"/>
        <v/>
      </c>
      <c r="H31" s="66" t="str">
        <f t="shared" si="23"/>
        <v/>
      </c>
      <c r="I31" s="66" t="str">
        <f t="shared" si="24"/>
        <v/>
      </c>
      <c r="J31" s="66" t="str">
        <f t="shared" si="25"/>
        <v/>
      </c>
      <c r="K31" s="66" t="str">
        <f t="shared" si="26"/>
        <v/>
      </c>
      <c r="L31" s="42" t="str">
        <f>IF(OR(Q31=1,Q32=1,B31="Sonntag",B32="Sonntag"),"",SUM(R31:X31))</f>
        <v/>
      </c>
      <c r="M31" s="42" t="str">
        <f>IF(B31="Sonntag","",IF(AND(Q31=1,D31&gt;E31),SUM(U31:X31),""))</f>
        <v/>
      </c>
      <c r="N31" s="42" t="str">
        <f>IF(AND(Q31=1,Q32=1),"",IF(Q32=1,SUM(R31:T31),""))</f>
        <v/>
      </c>
      <c r="O31" s="42" t="str">
        <f>IF(Q32=1,"",IF(AND(B31="Sonntag",D31&gt;E31,Q31=0),SUM(U31:X31),""))</f>
        <v/>
      </c>
      <c r="P31" s="42">
        <f>IF(OR(Q31=1,Q32=1),"",IF(B32="Sonntag",SUM(R31:T31),""))</f>
        <v>0</v>
      </c>
      <c r="Q31" s="42" t="b">
        <f>OR(Feiertage!$B$1=A31,Feiertage!$B$2=A31,Feiertage!$B$3=A31,Feiertage!$B$4=A31,Feiertage!$B$5=A31,Feiertage!$B$6=A31,Feiertage!$B$7=A31,Feiertage!$B$8=A31,Feiertage!$B$9=A31)</f>
        <v>0</v>
      </c>
      <c r="R31" s="42" t="str">
        <f>IF(AND(D31&gt;E31,D31&lt;20),4,IF(AND(D31&lt;E31,D31&lt;=6),6-D31,""))</f>
        <v/>
      </c>
      <c r="S31" s="42" t="str">
        <f t="shared" si="27"/>
        <v/>
      </c>
      <c r="T31" s="42" t="str">
        <f t="shared" si="28"/>
        <v/>
      </c>
      <c r="U31" s="42" t="str">
        <f t="shared" si="29"/>
        <v/>
      </c>
      <c r="V31" s="42" t="str">
        <f t="shared" si="30"/>
        <v/>
      </c>
      <c r="W31" s="42" t="str">
        <f t="shared" si="31"/>
        <v/>
      </c>
      <c r="X31" s="42" t="str">
        <f t="shared" si="32"/>
        <v/>
      </c>
      <c r="Y31" s="43" t="s">
        <v>49</v>
      </c>
    </row>
    <row r="32" spans="1:25" x14ac:dyDescent="0.2">
      <c r="A32" s="32">
        <v>42330</v>
      </c>
      <c r="B32" s="32" t="s">
        <v>44</v>
      </c>
      <c r="C32" s="33"/>
      <c r="D32" s="34"/>
      <c r="E32" s="35"/>
      <c r="F32" t="str">
        <f>IF(K32="X",Gesamt!$C$8,IF(J32="X",Gesamt!$C$9,IF(IF(E32&lt;D32,E32+(24-D32),E32-D32)&gt;0,IF(E32&lt;D32,E32+(24-D32),E32-D32),"")))</f>
        <v/>
      </c>
      <c r="G32" s="66" t="str">
        <f t="shared" si="22"/>
        <v/>
      </c>
      <c r="H32" s="66" t="str">
        <f t="shared" si="23"/>
        <v/>
      </c>
      <c r="I32" s="66" t="str">
        <f t="shared" si="24"/>
        <v/>
      </c>
      <c r="J32" s="66" t="str">
        <f t="shared" si="25"/>
        <v/>
      </c>
      <c r="K32" s="66" t="str">
        <f t="shared" si="26"/>
        <v/>
      </c>
      <c r="L32" s="45" t="str">
        <f>IF(OR(Q32=1,Q33=1,B32="Sonntag",B33="Sonntag"),"",SUM(R32:X32))</f>
        <v/>
      </c>
      <c r="M32" s="45" t="str">
        <f>IF(B33="Sonntag","",IF(AND(Q32=1,D32&gt;E32),SUM(U32:X32),""))</f>
        <v/>
      </c>
      <c r="N32" s="45" t="str">
        <f>IF(AND(Q32=1,Q34=1),"",IF(Q33=1,SUM(R32:T32),""))</f>
        <v/>
      </c>
      <c r="O32" s="45" t="str">
        <f>IF(Q34=1,"",IF(AND(B32="Sonntag",D32&gt;E32,Q32=0),SUM(U32:X32),""))</f>
        <v/>
      </c>
      <c r="P32" s="45" t="str">
        <f>IF(OR(Q32=1,Q34=1),"",IF(B33="Sonntag",SUM(R32:T32),""))</f>
        <v/>
      </c>
      <c r="Q32" s="45" t="b">
        <f>OR(Feiertage!$B$1=A32,Feiertage!$B$2=A32,Feiertage!$B$3=A32,Feiertage!$B$4=A32,Feiertage!$B$5=A32,Feiertage!$B$6=A32,Feiertage!$B$7=A32,Feiertage!$B$8=A32,Feiertage!$B$9=A32)</f>
        <v>0</v>
      </c>
      <c r="R32" s="45" t="str">
        <f>IF(AND(D32&gt;E32,D32&lt;20),4,"")</f>
        <v/>
      </c>
      <c r="S32" s="45" t="str">
        <f t="shared" si="27"/>
        <v/>
      </c>
      <c r="T32" s="45" t="str">
        <f t="shared" si="28"/>
        <v/>
      </c>
      <c r="U32" s="45" t="str">
        <f t="shared" si="29"/>
        <v/>
      </c>
      <c r="V32" s="45" t="str">
        <f t="shared" si="30"/>
        <v/>
      </c>
      <c r="W32" s="45" t="str">
        <f t="shared" si="31"/>
        <v/>
      </c>
      <c r="X32" s="45" t="str">
        <f>IF(AND(D32&lt;E32,E32&lt;6),E32-D32,"")</f>
        <v/>
      </c>
      <c r="Y32" s="46" t="s">
        <v>44</v>
      </c>
    </row>
    <row r="33" spans="1:25" x14ac:dyDescent="0.2">
      <c r="A33" s="32"/>
      <c r="B33" s="32"/>
      <c r="C33" s="33"/>
      <c r="D33" s="102" t="s">
        <v>50</v>
      </c>
      <c r="E33" s="102"/>
      <c r="F33" s="48">
        <f>SUM(F26:F32)</f>
        <v>0</v>
      </c>
      <c r="G33" s="48">
        <f>SUM(G26:G32)</f>
        <v>0</v>
      </c>
      <c r="H33" s="48">
        <f>SUM(H26:H32)</f>
        <v>0</v>
      </c>
      <c r="I33" s="48">
        <f>SUM(I26:I32)</f>
        <v>0</v>
      </c>
      <c r="J33" s="49">
        <f>COUNTIF(J26:J32,"X")</f>
        <v>0</v>
      </c>
      <c r="K33" s="50">
        <f>COUNTIF(K26:K32,"X")</f>
        <v>0</v>
      </c>
      <c r="L33" s="31"/>
      <c r="M33" s="31"/>
      <c r="N33" s="31"/>
      <c r="O33" s="31"/>
      <c r="P33" s="31"/>
    </row>
    <row r="34" spans="1:25" x14ac:dyDescent="0.2">
      <c r="A34" s="32">
        <v>42331</v>
      </c>
      <c r="B34" s="32" t="s">
        <v>51</v>
      </c>
      <c r="C34" s="33"/>
      <c r="D34" s="34"/>
      <c r="E34" s="35"/>
      <c r="F34" t="str">
        <f>IF(K34="X",Gesamt!$C$8,IF(J34="X",Gesamt!$C$9,IF(IF(E34&lt;D34,E34+(24-D34),E34-D34)&gt;0,IF(E34&lt;D34,E34+(24-D34),E34-D34),"")))</f>
        <v/>
      </c>
      <c r="G34" s="66" t="str">
        <f t="shared" ref="G34:G40" si="33">IF(SUM(L34:P34)=0,"",SUM(L34:P34))</f>
        <v/>
      </c>
      <c r="H34" s="66" t="str">
        <f t="shared" ref="H34:H40" si="34">IF(D34="","",IF(Q34=0,IF(B34="Sonntag",IF(D34&gt;E34,24-D34,E34-D34),IF(AND(B34="Samstag",Q35=0),IF(D34&gt;E34,E34,""),"")),IF(AND(B34="Samstag",Q35=0),IF(D34&gt;E34,E34,""),"")))</f>
        <v/>
      </c>
      <c r="I34" s="66" t="str">
        <f t="shared" ref="I34:I40" si="35">IF(D34="","",IF(AND(Q34=1,Q35=1),IF(D34&gt;E34,24-D34+E34,E34-D34),IF(Q34=1,IF(D34&gt;E34,24-D34,E34-D34),IF(AND(Q35=1,D34&gt;E34),E34,""))))</f>
        <v/>
      </c>
      <c r="J34" s="66" t="str">
        <f t="shared" ref="J34:J40" si="36">IF(C34="Urlaub","X","")</f>
        <v/>
      </c>
      <c r="K34" s="66" t="str">
        <f t="shared" ref="K34:K40" si="37">IF(C34="Krank","X","")</f>
        <v/>
      </c>
      <c r="L34" s="38">
        <f>IF(OR(Q34=1,Q35=1,B34="Sonntag",B35="Sonntag"),"",SUM(R34:W34))</f>
        <v>0</v>
      </c>
      <c r="M34" s="38" t="str">
        <f>IF(B34="Sonntag","",IF(AND(Q34=1,D34&gt;E34),SUM(U34:W34),""))</f>
        <v/>
      </c>
      <c r="N34" s="38" t="str">
        <f>IF(OR(AND(Q34=1,Q35=1),AND(Q35=1,B34="Sonntag")),"",IF(Q35=1,SUM(R34:T34),""))</f>
        <v/>
      </c>
      <c r="O34" s="38" t="str">
        <f>IF(Q35=1,"",IF(AND(B34="Sonntag",D34&gt;E34,Q34=0),SUM(U34:W34),""))</f>
        <v/>
      </c>
      <c r="P34" s="38" t="str">
        <f>IF(OR(Q34=1,Q35=1),"",IF(B35="Sonntag",SUM(R34:W34),""))</f>
        <v/>
      </c>
      <c r="Q34" s="38" t="b">
        <f>OR(Feiertage!$B$1=A34,Feiertage!$B$2=A34,Feiertage!$B$3=A34,Feiertage!$B$4=A34,Feiertage!$B$5=A34,Feiertage!$B$6=A34,Feiertage!$B$7=A34,Feiertage!$B$8=A34,Feiertage!$B$9=A34)</f>
        <v>0</v>
      </c>
      <c r="R34" s="38" t="str">
        <f>IF(AND(D34&gt;E34,D34&lt;20),4,"")</f>
        <v/>
      </c>
      <c r="S34" s="38" t="str">
        <f t="shared" ref="S34:S40" si="38">IF(AND(D34&gt;E34,D34&gt;=20),24-D34,"")</f>
        <v/>
      </c>
      <c r="T34" s="38" t="str">
        <f t="shared" ref="T34:T40" si="39">IF(AND(D34&lt;E34,E34&gt;=20),E34-20,"")</f>
        <v/>
      </c>
      <c r="U34" s="38" t="str">
        <f t="shared" ref="U34:U40" si="40">IF(AND(D34&gt;E34,E34&gt;=6),6,"")</f>
        <v/>
      </c>
      <c r="V34" s="38" t="str">
        <f t="shared" ref="V34:V40" si="41">IF(AND(D34&gt;E34,E34&lt;6),E34,"")</f>
        <v/>
      </c>
      <c r="W34" s="38" t="str">
        <f t="shared" ref="W34:W40" si="42">IF(AND(D34&lt;E34,E34&gt;=6,D34&lt;=6),6-D34,"")</f>
        <v/>
      </c>
      <c r="X34" s="38" t="str">
        <f t="shared" ref="X34:X39" si="43">IF(AND(D34&lt;E34,E34&lt;6),6-E34,"")</f>
        <v/>
      </c>
      <c r="Y34" s="39" t="s">
        <v>47</v>
      </c>
    </row>
    <row r="35" spans="1:25" x14ac:dyDescent="0.2">
      <c r="A35" s="32">
        <v>42332</v>
      </c>
      <c r="B35" s="32" t="s">
        <v>52</v>
      </c>
      <c r="C35" s="33"/>
      <c r="D35" s="34"/>
      <c r="E35" s="35"/>
      <c r="F35" t="str">
        <f>IF(K35="X",Gesamt!$C$8,IF(J35="X",Gesamt!$C$9,IF(IF(E35&lt;D35,E35+(24-D35),E35-D35)&gt;0,IF(E35&lt;D35,E35+(24-D35),E35-D35),"")))</f>
        <v/>
      </c>
      <c r="G35" s="66" t="str">
        <f t="shared" si="33"/>
        <v/>
      </c>
      <c r="H35" s="66" t="str">
        <f t="shared" si="34"/>
        <v/>
      </c>
      <c r="I35" s="66" t="str">
        <f t="shared" si="35"/>
        <v/>
      </c>
      <c r="J35" s="66" t="str">
        <f t="shared" si="36"/>
        <v/>
      </c>
      <c r="K35" s="66" t="str">
        <f t="shared" si="37"/>
        <v/>
      </c>
      <c r="L35" s="38">
        <f>IF(OR(Q35=1,Q36=1,B35="Sonntag",B36="Sonntag"),"",SUM(R35:W35))</f>
        <v>0</v>
      </c>
      <c r="M35" s="38" t="str">
        <f>IF(B35="Sonntag","",IF(AND(Q35=1,D35&gt;E35),SUM(U35:W35),""))</f>
        <v/>
      </c>
      <c r="N35" s="38" t="str">
        <f>IF(OR(AND(Q35=1,Q36=1),AND(Q36=1,B35="Sonntag")),"",IF(Q36=1,SUM(R35:T35),""))</f>
        <v/>
      </c>
      <c r="O35" s="38" t="str">
        <f>IF(Q36=1,"",IF(AND(B35="Sonntag",D35&gt;E35,Q35=0),SUM(U35:W35),""))</f>
        <v/>
      </c>
      <c r="P35" s="38" t="str">
        <f>IF(OR(Q35=1,Q36=1),"",IF(B36="Sonntag",SUM(R35:W35),""))</f>
        <v/>
      </c>
      <c r="Q35" s="38" t="b">
        <f>OR(Feiertage!$B$1=A35,Feiertage!$B$2=A35,Feiertage!$B$3=A35,Feiertage!$B$4=A35,Feiertage!$B$5=A35,Feiertage!$B$6=A35,Feiertage!$B$7=A35,Feiertage!$B$8=A35,Feiertage!$B$9=A35)</f>
        <v>0</v>
      </c>
      <c r="R35" s="38" t="str">
        <f>IF(AND(D35&gt;E35,D35&lt;20),4,"")</f>
        <v/>
      </c>
      <c r="S35" s="38" t="str">
        <f t="shared" si="38"/>
        <v/>
      </c>
      <c r="T35" s="38" t="str">
        <f t="shared" si="39"/>
        <v/>
      </c>
      <c r="U35" s="38" t="str">
        <f t="shared" si="40"/>
        <v/>
      </c>
      <c r="V35" s="38" t="str">
        <f t="shared" si="41"/>
        <v/>
      </c>
      <c r="W35" s="38" t="str">
        <f t="shared" si="42"/>
        <v/>
      </c>
      <c r="X35" s="38" t="str">
        <f t="shared" si="43"/>
        <v/>
      </c>
      <c r="Y35" s="39" t="s">
        <v>47</v>
      </c>
    </row>
    <row r="36" spans="1:25" x14ac:dyDescent="0.2">
      <c r="A36" s="32">
        <v>42333</v>
      </c>
      <c r="B36" s="32" t="s">
        <v>53</v>
      </c>
      <c r="C36" s="33"/>
      <c r="D36" s="34"/>
      <c r="E36" s="35"/>
      <c r="F36" t="str">
        <f>IF(K36="X",Gesamt!$C$8,IF(J36="X",Gesamt!$C$9,IF(IF(E36&lt;D36,E36+(24-D36),E36-D36)&gt;0,IF(E36&lt;D36,E36+(24-D36),E36-D36),"")))</f>
        <v/>
      </c>
      <c r="G36" s="66" t="str">
        <f t="shared" si="33"/>
        <v/>
      </c>
      <c r="H36" s="66" t="str">
        <f t="shared" si="34"/>
        <v/>
      </c>
      <c r="I36" s="66" t="str">
        <f t="shared" si="35"/>
        <v/>
      </c>
      <c r="J36" s="66" t="str">
        <f t="shared" si="36"/>
        <v/>
      </c>
      <c r="K36" s="66" t="str">
        <f t="shared" si="37"/>
        <v/>
      </c>
      <c r="L36" s="38">
        <f>IF(OR(Q36=1,Q37=1,B36="Sonntag",B37="Sonntag"),"",SUM(R36:W36))</f>
        <v>0</v>
      </c>
      <c r="M36" s="38" t="str">
        <f>IF(B36="Sonntag","",IF(AND(Q36=1,D36&gt;E36),SUM(U36:W36),""))</f>
        <v/>
      </c>
      <c r="N36" s="38" t="str">
        <f>IF(OR(AND(Q36=1,Q37=1),AND(Q37=1,B36="Sonntag")),"",IF(Q37=1,SUM(R36:T36),""))</f>
        <v/>
      </c>
      <c r="O36" s="38" t="str">
        <f>IF(Q37=1,"",IF(AND(B36="Sonntag",D36&gt;E36,Q36=0),SUM(U36:W36),""))</f>
        <v/>
      </c>
      <c r="P36" s="38" t="str">
        <f>IF(OR(Q36=1,Q37=1),"",IF(B37="Sonntag",SUM(R36:W36),""))</f>
        <v/>
      </c>
      <c r="Q36" s="38" t="b">
        <f>OR(Feiertage!$B$1=A36,Feiertage!$B$2=A36,Feiertage!$B$3=A36,Feiertage!$B$4=A36,Feiertage!$B$5=A36,Feiertage!$B$6=A36,Feiertage!$B$7=A36,Feiertage!$B$8=A36,Feiertage!$B$9=A36)</f>
        <v>0</v>
      </c>
      <c r="R36" s="38" t="str">
        <f>IF(AND(D36&gt;E36,D36&lt;20),4,"")</f>
        <v/>
      </c>
      <c r="S36" s="38" t="str">
        <f t="shared" si="38"/>
        <v/>
      </c>
      <c r="T36" s="38" t="str">
        <f t="shared" si="39"/>
        <v/>
      </c>
      <c r="U36" s="38" t="str">
        <f t="shared" si="40"/>
        <v/>
      </c>
      <c r="V36" s="38" t="str">
        <f t="shared" si="41"/>
        <v/>
      </c>
      <c r="W36" s="38" t="str">
        <f t="shared" si="42"/>
        <v/>
      </c>
      <c r="X36" s="38" t="str">
        <f t="shared" si="43"/>
        <v/>
      </c>
      <c r="Y36" s="39" t="s">
        <v>47</v>
      </c>
    </row>
    <row r="37" spans="1:25" x14ac:dyDescent="0.2">
      <c r="A37" s="32">
        <v>42334</v>
      </c>
      <c r="B37" s="32" t="s">
        <v>46</v>
      </c>
      <c r="C37" s="33"/>
      <c r="D37" s="34"/>
      <c r="E37" s="35"/>
      <c r="F37" t="str">
        <f>IF(K37="X",Gesamt!$C$8,IF(J37="X",Gesamt!$C$9,IF(IF(E37&lt;D37,E37+(24-D37),E37-D37)&gt;0,IF(E37&lt;D37,E37+(24-D37),E37-D37),"")))</f>
        <v/>
      </c>
      <c r="G37" s="66" t="str">
        <f t="shared" si="33"/>
        <v/>
      </c>
      <c r="H37" s="66" t="str">
        <f t="shared" si="34"/>
        <v/>
      </c>
      <c r="I37" s="66" t="str">
        <f t="shared" si="35"/>
        <v/>
      </c>
      <c r="J37" s="66" t="str">
        <f t="shared" si="36"/>
        <v/>
      </c>
      <c r="K37" s="66" t="str">
        <f t="shared" si="37"/>
        <v/>
      </c>
      <c r="L37" s="38">
        <f>IF(OR(Q37=1,Q38=1,B37="Sonntag",B38="Sonntag"),"",SUM(R37:W37))</f>
        <v>0</v>
      </c>
      <c r="M37" s="38" t="str">
        <f>IF(B37="Sonntag","",IF(AND(Q37=1,D37&gt;E37),SUM(U37:W37),""))</f>
        <v/>
      </c>
      <c r="N37" s="38" t="str">
        <f>IF(OR(AND(Q37=1,Q38=1),AND(Q38=1,B37="Sonntag")),"",IF(Q38=1,SUM(R37:T37),""))</f>
        <v/>
      </c>
      <c r="O37" s="38" t="str">
        <f>IF(Q38=1,"",IF(AND(B37="Sonntag",D37&gt;E37,Q37=0),SUM(U37:W37),""))</f>
        <v/>
      </c>
      <c r="P37" s="38" t="str">
        <f>IF(OR(Q37=1,Q38=1),"",IF(B38="Sonntag",SUM(R37:W37),""))</f>
        <v/>
      </c>
      <c r="Q37" s="38" t="b">
        <f>OR(Feiertage!$B$1=A37,Feiertage!$B$2=A37,Feiertage!$B$3=A37,Feiertage!$B$4=A37,Feiertage!$B$5=A37,Feiertage!$B$6=A37,Feiertage!$B$7=A37,Feiertage!$B$8=A37,Feiertage!$B$9=A37)</f>
        <v>0</v>
      </c>
      <c r="R37" s="38" t="str">
        <f>IF(AND(D37&gt;E37,D37&lt;20),4,"")</f>
        <v/>
      </c>
      <c r="S37" s="38" t="str">
        <f t="shared" si="38"/>
        <v/>
      </c>
      <c r="T37" s="38" t="str">
        <f t="shared" si="39"/>
        <v/>
      </c>
      <c r="U37" s="38" t="str">
        <f t="shared" si="40"/>
        <v/>
      </c>
      <c r="V37" s="38" t="str">
        <f t="shared" si="41"/>
        <v/>
      </c>
      <c r="W37" s="38" t="str">
        <f t="shared" si="42"/>
        <v/>
      </c>
      <c r="X37" s="38" t="str">
        <f t="shared" si="43"/>
        <v/>
      </c>
      <c r="Y37" s="39" t="s">
        <v>47</v>
      </c>
    </row>
    <row r="38" spans="1:25" x14ac:dyDescent="0.2">
      <c r="A38" s="32">
        <v>42335</v>
      </c>
      <c r="B38" s="32" t="s">
        <v>48</v>
      </c>
      <c r="C38" s="33"/>
      <c r="D38" s="34"/>
      <c r="E38" s="35"/>
      <c r="F38" t="str">
        <f>IF(K38="X",Gesamt!$C$8,IF(J38="X",Gesamt!$C$9,IF(IF(E38&lt;D38,E38+(24-D38),E38-D38)&gt;0,IF(E38&lt;D38,E38+(24-D38),E38-D38),"")))</f>
        <v/>
      </c>
      <c r="G38" s="66" t="str">
        <f t="shared" si="33"/>
        <v/>
      </c>
      <c r="H38" s="66" t="str">
        <f t="shared" si="34"/>
        <v/>
      </c>
      <c r="I38" s="66" t="str">
        <f t="shared" si="35"/>
        <v/>
      </c>
      <c r="J38" s="66" t="str">
        <f t="shared" si="36"/>
        <v/>
      </c>
      <c r="K38" s="66" t="str">
        <f t="shared" si="37"/>
        <v/>
      </c>
      <c r="L38" s="38">
        <f>IF(OR(Q38=1,Q39=1,B38="Sonntag",B39="Sonntag"),"",SUM(R38:W38))</f>
        <v>0</v>
      </c>
      <c r="M38" s="38" t="str">
        <f>IF(B38="Sonntag","",IF(AND(Q38=1,D38&gt;E38),SUM(U38:W38),""))</f>
        <v/>
      </c>
      <c r="N38" s="38" t="str">
        <f>IF(OR(AND(Q38=1,Q39=1),AND(Q39=1,B38="Sonntag")),"",IF(Q39=1,SUM(R38:T38),""))</f>
        <v/>
      </c>
      <c r="O38" s="38" t="str">
        <f>IF(Q39=1,"",IF(AND(B38="Sonntag",D38&gt;E38,Q38=0),SUM(U38:W38),""))</f>
        <v/>
      </c>
      <c r="P38" s="38" t="str">
        <f>IF(OR(Q38=1,Q39=1),"",IF(B39="Sonntag",SUM(R38:W38),""))</f>
        <v/>
      </c>
      <c r="Q38" s="38" t="b">
        <f>OR(Feiertage!$B$1=A38,Feiertage!$B$2=A38,Feiertage!$B$3=A38,Feiertage!$B$4=A38,Feiertage!$B$5=A38,Feiertage!$B$6=A38,Feiertage!$B$7=A38,Feiertage!$B$8=A38,Feiertage!$B$9=A38)</f>
        <v>0</v>
      </c>
      <c r="R38" s="38" t="str">
        <f>IF(AND(D38&gt;E38,D38&lt;20),4,"")</f>
        <v/>
      </c>
      <c r="S38" s="38" t="str">
        <f t="shared" si="38"/>
        <v/>
      </c>
      <c r="T38" s="38" t="str">
        <f t="shared" si="39"/>
        <v/>
      </c>
      <c r="U38" s="38" t="str">
        <f t="shared" si="40"/>
        <v/>
      </c>
      <c r="V38" s="38" t="str">
        <f t="shared" si="41"/>
        <v/>
      </c>
      <c r="W38" s="38" t="str">
        <f t="shared" si="42"/>
        <v/>
      </c>
      <c r="X38" s="38" t="str">
        <f t="shared" si="43"/>
        <v/>
      </c>
      <c r="Y38" s="39" t="s">
        <v>47</v>
      </c>
    </row>
    <row r="39" spans="1:25" x14ac:dyDescent="0.2">
      <c r="A39" s="32">
        <v>42336</v>
      </c>
      <c r="B39" s="32" t="s">
        <v>49</v>
      </c>
      <c r="C39" s="33"/>
      <c r="D39" s="34"/>
      <c r="E39" s="35"/>
      <c r="F39" t="str">
        <f>IF(K39="X",Gesamt!$C$8,IF(J39="X",Gesamt!$C$9,IF(IF(E39&lt;D39,E39+(24-D39),E39-D39)&gt;0,IF(E39&lt;D39,E39+(24-D39),E39-D39),"")))</f>
        <v/>
      </c>
      <c r="G39" s="66" t="str">
        <f t="shared" si="33"/>
        <v/>
      </c>
      <c r="H39" s="66" t="str">
        <f t="shared" si="34"/>
        <v/>
      </c>
      <c r="I39" s="66" t="str">
        <f t="shared" si="35"/>
        <v/>
      </c>
      <c r="J39" s="66" t="str">
        <f t="shared" si="36"/>
        <v/>
      </c>
      <c r="K39" s="66" t="str">
        <f t="shared" si="37"/>
        <v/>
      </c>
      <c r="L39" s="42" t="str">
        <f>IF(OR(Q39=1,Q40=1,B39="Sonntag",B40="Sonntag"),"",SUM(R39:X39))</f>
        <v/>
      </c>
      <c r="M39" s="42" t="str">
        <f>IF(B39="Sonntag","",IF(AND(Q39=1,D39&gt;E39),SUM(U39:X39),""))</f>
        <v/>
      </c>
      <c r="N39" s="42" t="str">
        <f>IF(AND(Q39=1,Q40=1),"",IF(Q40=1,SUM(R39:T39),""))</f>
        <v/>
      </c>
      <c r="O39" s="42" t="str">
        <f>IF(Q40=1,"",IF(AND(B39="Sonntag",D39&gt;E39,Q39=0),SUM(U39:X39),""))</f>
        <v/>
      </c>
      <c r="P39" s="42">
        <f>IF(OR(Q39=1,Q40=1),"",IF(B40="Sonntag",SUM(R39:T39),""))</f>
        <v>0</v>
      </c>
      <c r="Q39" s="42" t="b">
        <f>OR(Feiertage!$B$1=A39,Feiertage!$B$2=A39,Feiertage!$B$3=A39,Feiertage!$B$4=A39,Feiertage!$B$5=A39,Feiertage!$B$6=A39,Feiertage!$B$7=A39,Feiertage!$B$8=A39,Feiertage!$B$9=A39)</f>
        <v>0</v>
      </c>
      <c r="R39" s="42" t="str">
        <f>IF(AND(D39&gt;E39,D39&lt;20),4,IF(AND(D39&lt;E39,D39&lt;=6),6-D39,""))</f>
        <v/>
      </c>
      <c r="S39" s="42" t="str">
        <f t="shared" si="38"/>
        <v/>
      </c>
      <c r="T39" s="42" t="str">
        <f t="shared" si="39"/>
        <v/>
      </c>
      <c r="U39" s="42" t="str">
        <f t="shared" si="40"/>
        <v/>
      </c>
      <c r="V39" s="42" t="str">
        <f t="shared" si="41"/>
        <v/>
      </c>
      <c r="W39" s="42" t="str">
        <f t="shared" si="42"/>
        <v/>
      </c>
      <c r="X39" s="42" t="str">
        <f t="shared" si="43"/>
        <v/>
      </c>
      <c r="Y39" s="43" t="s">
        <v>49</v>
      </c>
    </row>
    <row r="40" spans="1:25" x14ac:dyDescent="0.2">
      <c r="A40" s="32">
        <v>42337</v>
      </c>
      <c r="B40" s="32" t="s">
        <v>44</v>
      </c>
      <c r="C40" s="33"/>
      <c r="D40" s="34"/>
      <c r="E40" s="35"/>
      <c r="F40" t="str">
        <f>IF(K40="X",Gesamt!$C$8,IF(J40="X",Gesamt!$C$9,IF(IF(E40&lt;D40,E40+(24-D40),E40-D40)&gt;0,IF(E40&lt;D40,E40+(24-D40),E40-D40),"")))</f>
        <v/>
      </c>
      <c r="G40" s="66" t="str">
        <f t="shared" si="33"/>
        <v/>
      </c>
      <c r="H40" s="66" t="str">
        <f t="shared" si="34"/>
        <v/>
      </c>
      <c r="I40" s="66" t="str">
        <f t="shared" si="35"/>
        <v/>
      </c>
      <c r="J40" s="66" t="str">
        <f t="shared" si="36"/>
        <v/>
      </c>
      <c r="K40" s="66" t="str">
        <f t="shared" si="37"/>
        <v/>
      </c>
      <c r="L40" s="45" t="str">
        <f>IF(OR(Q40=1,Q41=1,B40="Sonntag",B41="Sonntag"),"",SUM(R40:X40))</f>
        <v/>
      </c>
      <c r="M40" s="45" t="str">
        <f>IF(B41="Sonntag","",IF(AND(Q40=1,D40&gt;E40),SUM(U40:X40),""))</f>
        <v/>
      </c>
      <c r="N40" s="45" t="str">
        <f>IF(AND(Q40=1,Q43=1),"",IF(Q41=1,SUM(R40:T40),""))</f>
        <v/>
      </c>
      <c r="O40" s="45" t="str">
        <f>IF(Q43=1,"",IF(AND(B40="Sonntag",D40&gt;E40,Q40=0),SUM(U40:X40),""))</f>
        <v/>
      </c>
      <c r="P40" s="45">
        <f>IF(OR(Q40=1,Q43=1),"",IF(B41="Sonntag",SUM(R40:T40),""))</f>
        <v>0</v>
      </c>
      <c r="Q40" s="45" t="b">
        <f>OR(Feiertage!$B$1=A40,Feiertage!$B$2=A40,Feiertage!$B$3=A40,Feiertage!$B$4=A40,Feiertage!$B$5=A40,Feiertage!$B$6=A40,Feiertage!$B$7=A40,Feiertage!$B$8=A40,Feiertage!$B$9=A40)</f>
        <v>0</v>
      </c>
      <c r="R40" s="45" t="str">
        <f>IF(AND(D40&gt;E40,D40&lt;20),4,"")</f>
        <v/>
      </c>
      <c r="S40" s="45" t="str">
        <f t="shared" si="38"/>
        <v/>
      </c>
      <c r="T40" s="45" t="str">
        <f t="shared" si="39"/>
        <v/>
      </c>
      <c r="U40" s="45" t="str">
        <f t="shared" si="40"/>
        <v/>
      </c>
      <c r="V40" s="45" t="str">
        <f t="shared" si="41"/>
        <v/>
      </c>
      <c r="W40" s="45" t="str">
        <f t="shared" si="42"/>
        <v/>
      </c>
      <c r="X40" s="45" t="str">
        <f>IF(AND(D40&lt;E40,E40&lt;6),E40-D40,"")</f>
        <v/>
      </c>
      <c r="Y40" s="46" t="s">
        <v>44</v>
      </c>
    </row>
    <row r="41" spans="1:25" x14ac:dyDescent="0.2">
      <c r="A41" s="56">
        <v>40878</v>
      </c>
      <c r="B41" s="95" t="s">
        <v>44</v>
      </c>
      <c r="C41" s="86"/>
      <c r="D41" s="102" t="s">
        <v>50</v>
      </c>
      <c r="E41" s="102"/>
      <c r="F41" s="48">
        <f>SUM(F34:F40)</f>
        <v>0</v>
      </c>
      <c r="G41" s="48">
        <f>SUM(G34:G40)</f>
        <v>0</v>
      </c>
      <c r="H41" s="48">
        <f>SUM(H34:H40)</f>
        <v>0</v>
      </c>
      <c r="I41" s="48">
        <f>SUM(I34:I40)</f>
        <v>0</v>
      </c>
      <c r="J41" s="49">
        <f>COUNTIF(J34:J40,"X")</f>
        <v>0</v>
      </c>
      <c r="K41" s="50">
        <f>COUNTIF(K34:K40,"X")</f>
        <v>0</v>
      </c>
      <c r="L41" s="31"/>
      <c r="M41" s="31"/>
      <c r="N41" s="31"/>
      <c r="O41" s="31"/>
      <c r="P41" s="31"/>
    </row>
    <row r="42" spans="1:25" x14ac:dyDescent="0.2">
      <c r="A42" s="32">
        <v>42338</v>
      </c>
      <c r="B42" s="32" t="s">
        <v>51</v>
      </c>
      <c r="C42" s="33"/>
      <c r="D42" s="34"/>
      <c r="E42" s="35"/>
      <c r="F42" t="str">
        <f>IF(K42="X",Gesamt!$C$8,IF(J42="X",Gesamt!$C$9,IF(IF(E42&lt;D42,E42+(24-D42),E42-D42)&gt;0,IF(E42&lt;D42,E42+(24-D42),E42-D42),"")))</f>
        <v/>
      </c>
      <c r="G42" s="66" t="str">
        <f>IF(SUM(L42:P42)=0,"",SUM(L42:P42))</f>
        <v/>
      </c>
      <c r="H42" s="66" t="str">
        <f>IF(D42="","",IF(Q42=0,IF(B42="Sonntag",IF(D42&gt;E42,24-D42,E42-D42),IF(AND(B42="Samstag",Q43=0),IF(D42&gt;E42,E42,""),"")),IF(AND(B42="Samstag",Q43=0),IF(D42&gt;E42,E42,""),"")))</f>
        <v/>
      </c>
      <c r="I42" s="66" t="str">
        <f>IF(D42="","",IF(AND(Q42=1,Q43=1),IF(D42&gt;E42,24-D42+E42,E42-D42),IF(Q42=1,IF(D42&gt;E42,24-D42,E42-D42),IF(AND(Q43=1,D42&gt;E42),E42,""))))</f>
        <v/>
      </c>
      <c r="J42" s="66" t="str">
        <f>IF(C42="Urlaub","X","")</f>
        <v/>
      </c>
      <c r="K42" s="66" t="str">
        <f>IF(C42="Krank","X","")</f>
        <v/>
      </c>
      <c r="L42" s="38">
        <f>IF(OR(Q42=1,Q43=1,B42="Sonntag",B43="Sonntag"),"",SUM(R42:W42))</f>
        <v>0</v>
      </c>
      <c r="M42" s="38" t="str">
        <f>IF(B42="Sonntag","",IF(AND(Q42=1,D42&gt;E42),SUM(U42:W42),""))</f>
        <v/>
      </c>
      <c r="N42" s="38" t="str">
        <f>IF(OR(AND(Q42=1,Q43=1),AND(Q43=1,B42="Sonntag")),"",IF(Q43=1,SUM(R42:T42),""))</f>
        <v/>
      </c>
      <c r="O42" s="38" t="str">
        <f>IF(Q43=1,"",IF(AND(B42="Sonntag",D42&gt;E42,Q42=0),SUM(U42:W42),""))</f>
        <v/>
      </c>
      <c r="P42" s="38" t="str">
        <f>IF(OR(Q42=1,Q43=1),"",IF(B43="Sonntag",SUM(R42:W42),""))</f>
        <v/>
      </c>
      <c r="Q42" s="38" t="b">
        <f>OR(Feiertage!$B$1=A42,Feiertage!$B$2=A42,Feiertage!$B$3=A42,Feiertage!$B$4=A42,Feiertage!$B$5=A42,Feiertage!$B$6=A42,Feiertage!$B$7=A42,Feiertage!$B$8=A42,Feiertage!$B$9=A42)</f>
        <v>0</v>
      </c>
      <c r="R42" s="38" t="str">
        <f>IF(AND(D42&gt;E42,D42&lt;20),4,"")</f>
        <v/>
      </c>
      <c r="S42" s="38" t="str">
        <f>IF(AND(D42&gt;E42,D42&gt;=20),24-D42,"")</f>
        <v/>
      </c>
      <c r="T42" s="38" t="str">
        <f>IF(AND(D42&lt;E42,E42&gt;=20),E42-20,"")</f>
        <v/>
      </c>
      <c r="U42" s="38" t="str">
        <f>IF(AND(D42&gt;E42,E42&gt;=6),6,"")</f>
        <v/>
      </c>
      <c r="V42" s="38" t="str">
        <f>IF(AND(D42&gt;E42,E42&lt;6),E42,"")</f>
        <v/>
      </c>
      <c r="W42" s="38" t="str">
        <f>IF(AND(D42&lt;E42,E42&gt;=6,D42&lt;=6),6-D42,"")</f>
        <v/>
      </c>
      <c r="X42" s="38" t="str">
        <f>IF(AND(D42&lt;E42,E42&lt;6),6-E42,"")</f>
        <v/>
      </c>
      <c r="Y42" s="39" t="s">
        <v>47</v>
      </c>
    </row>
    <row r="43" spans="1:25" s="54" customFormat="1" hidden="1" x14ac:dyDescent="0.2">
      <c r="A43" s="32">
        <v>42339</v>
      </c>
      <c r="B43" s="32" t="s">
        <v>52</v>
      </c>
      <c r="C43" s="33"/>
      <c r="D43" s="34"/>
      <c r="E43" s="35"/>
      <c r="F43" t="str">
        <f>IF(K43="X",Gesamt!$C$8,IF(J43="X",Gesamt!$C$9,IF(IF(E43&lt;D43,E43+(24-D43),E43-D43)&gt;0,IF(E43&lt;D43,E43+(24-D43),E43-D43),"")))</f>
        <v/>
      </c>
      <c r="G43" s="36" t="str">
        <f>IF(SUM(L43:P43)=0,"",SUM(L43:P43))</f>
        <v/>
      </c>
      <c r="H43" s="36" t="str">
        <f>IF(D43="","",IF(Q43=0,IF(B43="Sonntag",IF(D43&gt;E43,24-D43,E43-D43),IF(AND(B43="Samstag",Q44=0),IF(D43&gt;E43,E43,""),"")),IF(AND(B43="Samstag",Q44=0),IF(D43&gt;E43,E43,""),"")))</f>
        <v/>
      </c>
      <c r="I43" s="36" t="str">
        <f>IF(D43="","",IF(AND(Q43=1,Q44=1),IF(D43&gt;E43,24-D43+E43,E43-D43),IF(Q43=1,IF(D43&gt;E43,24-D43,E43-D43),IF(AND(Q44=1,D43&gt;E43),E43,""))))</f>
        <v/>
      </c>
      <c r="J43" s="36" t="str">
        <f>IF(C43="Urlaub","X","")</f>
        <v/>
      </c>
      <c r="K43" s="36" t="str">
        <f>IF(C43="Krank","X","")</f>
        <v/>
      </c>
      <c r="L43" s="38">
        <f>IF(OR(Q43=1,Q44=1,B43="Sonntag",B44="Sonntag"),"",SUM(R43:W43))</f>
        <v>0</v>
      </c>
      <c r="M43" s="38" t="str">
        <f>IF(B43="Sonntag","",IF(AND(Q43=1,D43&gt;E43),SUM(U43:W43),""))</f>
        <v/>
      </c>
      <c r="N43" s="38" t="str">
        <f>IF(OR(AND(Q43=1,Q44=1),AND(Q44=1,B43="Sonntag")),"",IF(Q44=1,SUM(R43:T43),""))</f>
        <v/>
      </c>
      <c r="O43" s="38" t="str">
        <f>IF(Q44=1,"",IF(AND(B43="Sonntag",D43&gt;E43,Q43=0),SUM(U43:W43),""))</f>
        <v/>
      </c>
      <c r="P43" s="38" t="str">
        <f>IF(OR(Q43=1,Q44=1),"",IF(B44="Sonntag",SUM(R43:W43),""))</f>
        <v/>
      </c>
      <c r="Q43" s="38" t="b">
        <f>OR(Feiertage!$B$1=A43,Feiertage!$B$2=A43,Feiertage!$B$3=A43,Feiertage!$B$4=A43,Feiertage!$B$5=A43,Feiertage!$B$6=A43,Feiertage!$B$7=A43,Feiertage!$B$8=A43,Feiertage!$B$9=A43)</f>
        <v>0</v>
      </c>
      <c r="R43" s="38" t="str">
        <f>IF(AND(D43&gt;E43,D43&lt;20),4,"")</f>
        <v/>
      </c>
      <c r="S43" s="38" t="str">
        <f>IF(AND(D43&gt;E43,D43&gt;=20),24-D43,"")</f>
        <v/>
      </c>
      <c r="T43" s="38" t="str">
        <f>IF(AND(D43&lt;E43,E43&gt;=20),E43-20,"")</f>
        <v/>
      </c>
      <c r="U43" s="38" t="str">
        <f>IF(AND(D43&gt;E43,E43&gt;=6),6,"")</f>
        <v/>
      </c>
      <c r="V43" s="38" t="str">
        <f>IF(AND(D43&gt;E43,E43&lt;6),E43,"")</f>
        <v/>
      </c>
      <c r="W43" s="38" t="str">
        <f>IF(AND(D43&lt;E43,E43&gt;=6,D43&lt;=6),6-D43,"")</f>
        <v/>
      </c>
      <c r="X43" s="38" t="str">
        <f>IF(AND(D43&lt;E43,E43&lt;6),6-E43,"")</f>
        <v/>
      </c>
      <c r="Y43" s="39" t="s">
        <v>47</v>
      </c>
    </row>
    <row r="44" spans="1:25" x14ac:dyDescent="0.2">
      <c r="A44" s="76"/>
      <c r="B44" s="29"/>
      <c r="C44" s="33"/>
      <c r="D44" s="102" t="s">
        <v>50</v>
      </c>
      <c r="E44" s="102"/>
      <c r="F44" s="48">
        <f>SUM(F42:F42)</f>
        <v>0</v>
      </c>
      <c r="G44" s="48">
        <f>SUM(G42:G42)</f>
        <v>0</v>
      </c>
      <c r="H44" s="48">
        <f>SUM(H42:H42)</f>
        <v>0</v>
      </c>
      <c r="I44" s="48">
        <f>SUM(I42:I42)</f>
        <v>0</v>
      </c>
      <c r="J44" s="49">
        <f>COUNTIF(J42:J42,"X")</f>
        <v>0</v>
      </c>
      <c r="K44" s="50">
        <f>COUNTIF(K42:K42,"X")</f>
        <v>0</v>
      </c>
      <c r="L44" s="31"/>
      <c r="M44" s="31"/>
      <c r="N44" s="31"/>
      <c r="O44" s="31"/>
      <c r="P44" s="31"/>
    </row>
    <row r="45" spans="1:25" x14ac:dyDescent="0.2">
      <c r="A45" s="77"/>
      <c r="B45" s="78"/>
      <c r="C45" s="78"/>
      <c r="D45" s="103" t="s">
        <v>50</v>
      </c>
      <c r="E45" s="103"/>
      <c r="F45" s="61">
        <f t="shared" ref="F45:K45" si="44">F9+F17+F25+F33+F41+F44</f>
        <v>0</v>
      </c>
      <c r="G45" s="61">
        <f t="shared" si="44"/>
        <v>0</v>
      </c>
      <c r="H45" s="61">
        <f t="shared" si="44"/>
        <v>0</v>
      </c>
      <c r="I45" s="61">
        <f t="shared" si="44"/>
        <v>0</v>
      </c>
      <c r="J45" s="61">
        <f t="shared" si="44"/>
        <v>0</v>
      </c>
      <c r="K45" s="96">
        <f t="shared" si="44"/>
        <v>0</v>
      </c>
      <c r="L45" s="64"/>
      <c r="M45" s="64"/>
      <c r="N45" s="31"/>
      <c r="O45" s="64"/>
      <c r="P45" s="64"/>
      <c r="Q45" s="54"/>
      <c r="R45" s="54"/>
      <c r="S45" s="54"/>
      <c r="T45" s="54"/>
      <c r="U45" s="54"/>
      <c r="V45" s="54"/>
      <c r="W45" s="54"/>
      <c r="X45" s="54"/>
      <c r="Y45" s="54"/>
    </row>
  </sheetData>
  <mergeCells count="11">
    <mergeCell ref="D17:E17"/>
    <mergeCell ref="A1:K1"/>
    <mergeCell ref="B3:D3"/>
    <mergeCell ref="G3:J3"/>
    <mergeCell ref="B5:D5"/>
    <mergeCell ref="D9:E9"/>
    <mergeCell ref="D25:E25"/>
    <mergeCell ref="D33:E33"/>
    <mergeCell ref="D41:E41"/>
    <mergeCell ref="D44:E44"/>
    <mergeCell ref="D45:E45"/>
  </mergeCells>
  <conditionalFormatting sqref="B42:B43">
    <cfRule type="expression" priority="44" stopIfTrue="1">
      <formula>Q42=1</formula>
    </cfRule>
  </conditionalFormatting>
  <conditionalFormatting sqref="B8:B40">
    <cfRule type="expression" priority="43" stopIfTrue="1">
      <formula>Q8=1</formula>
    </cfRule>
  </conditionalFormatting>
  <conditionalFormatting sqref="A42:A43">
    <cfRule type="expression" priority="42" stopIfTrue="1">
      <formula>Q42=1</formula>
    </cfRule>
  </conditionalFormatting>
  <conditionalFormatting sqref="A8:A40">
    <cfRule type="expression" priority="41" stopIfTrue="1">
      <formula>Q8=1</formula>
    </cfRule>
  </conditionalFormatting>
  <pageMargins left="0.70826771653543308" right="0.11811023622047245" top="1.1811023622047245" bottom="1.1811023622047245" header="0.78740157480314954" footer="0.78740157480314954"/>
  <pageSetup paperSize="0" scale="85" fitToWidth="0" fitToHeight="0" orientation="portrait" horizontalDpi="0" verticalDpi="0" copies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6"/>
  <sheetViews>
    <sheetView workbookViewId="0">
      <selection sqref="A1:K1"/>
    </sheetView>
  </sheetViews>
  <sheetFormatPr baseColWidth="10" defaultColWidth="8.83203125" defaultRowHeight="15" x14ac:dyDescent="0.2"/>
  <cols>
    <col min="1" max="1" width="10.1640625" style="1" customWidth="1"/>
    <col min="2" max="2" width="12.5" style="1" customWidth="1"/>
    <col min="3" max="3" width="9.6640625" style="1" customWidth="1"/>
    <col min="4" max="5" width="6.6640625" style="1" customWidth="1"/>
    <col min="6" max="6" width="9" style="1" customWidth="1"/>
    <col min="7" max="9" width="8" style="1" customWidth="1"/>
    <col min="10" max="10" width="6.6640625" style="1" customWidth="1"/>
    <col min="11" max="11" width="5.6640625" style="1" customWidth="1"/>
    <col min="12" max="25" width="10.6640625" style="1" hidden="1" customWidth="1"/>
    <col min="26" max="1024" width="10.6640625" style="1" customWidth="1"/>
  </cols>
  <sheetData>
    <row r="1" spans="1:25" ht="31.25" customHeight="1" x14ac:dyDescent="0.3">
      <c r="A1" s="104">
        <f>A8</f>
        <v>42339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" t="s">
        <v>31</v>
      </c>
      <c r="M1" s="1" t="s">
        <v>55</v>
      </c>
      <c r="N1" s="1" t="s">
        <v>56</v>
      </c>
      <c r="O1" s="1" t="s">
        <v>57</v>
      </c>
      <c r="P1" s="1" t="s">
        <v>58</v>
      </c>
    </row>
    <row r="2" spans="1:25" ht="6.5" customHeigh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25" x14ac:dyDescent="0.2">
      <c r="A3" s="1" t="s">
        <v>2</v>
      </c>
      <c r="B3" s="105">
        <f>Gesamt!$B$5</f>
        <v>0</v>
      </c>
      <c r="C3" s="105"/>
      <c r="D3" s="105"/>
      <c r="F3" s="1" t="s">
        <v>3</v>
      </c>
      <c r="G3" s="105">
        <f>Gesamt!$G$5</f>
        <v>0</v>
      </c>
      <c r="H3" s="105"/>
      <c r="I3" s="105"/>
      <c r="J3" s="105"/>
    </row>
    <row r="4" spans="1:25" x14ac:dyDescent="0.2">
      <c r="B4" s="27"/>
      <c r="C4" s="27"/>
      <c r="D4" s="27"/>
    </row>
    <row r="5" spans="1:25" x14ac:dyDescent="0.2">
      <c r="A5" s="1" t="s">
        <v>1</v>
      </c>
      <c r="B5" s="105">
        <f>Gesamt!$B$3</f>
        <v>0</v>
      </c>
      <c r="C5" s="105"/>
      <c r="D5" s="105"/>
    </row>
    <row r="6" spans="1:25" x14ac:dyDescent="0.2">
      <c r="D6" s="28"/>
    </row>
    <row r="7" spans="1:25" ht="17" x14ac:dyDescent="0.2">
      <c r="A7" s="29" t="s">
        <v>37</v>
      </c>
      <c r="B7" s="29" t="s">
        <v>38</v>
      </c>
      <c r="C7" s="29" t="s">
        <v>39</v>
      </c>
      <c r="D7" s="30" t="s">
        <v>40</v>
      </c>
      <c r="E7" s="30" t="s">
        <v>41</v>
      </c>
      <c r="F7" s="30" t="s">
        <v>42</v>
      </c>
      <c r="G7" s="30" t="s">
        <v>43</v>
      </c>
      <c r="H7" s="30" t="s">
        <v>44</v>
      </c>
      <c r="I7" s="30" t="s">
        <v>45</v>
      </c>
      <c r="J7" s="30" t="s">
        <v>10</v>
      </c>
      <c r="K7" s="30" t="s">
        <v>11</v>
      </c>
      <c r="L7" s="31"/>
      <c r="M7" s="31"/>
      <c r="N7" s="31"/>
      <c r="O7" s="31"/>
      <c r="P7" s="31"/>
    </row>
    <row r="8" spans="1:25" x14ac:dyDescent="0.2">
      <c r="A8" s="32">
        <v>42339</v>
      </c>
      <c r="B8" s="32" t="s">
        <v>52</v>
      </c>
      <c r="C8" s="33"/>
      <c r="D8" s="35"/>
      <c r="E8" s="35"/>
      <c r="F8" t="str">
        <f>IF(K8="X",Gesamt!$C$8,IF(J8="X",Gesamt!$C$9,IF(IF(E8&lt;D8,E8+(24-D8),E8-D8)&gt;0,IF(E8&lt;D8,E8+(24-D8),E8-D8),"")))</f>
        <v/>
      </c>
      <c r="G8" s="36" t="str">
        <f t="shared" ref="G8:G13" si="0">IF(SUM(L8:P8)=0,"",SUM(L8:P8))</f>
        <v/>
      </c>
      <c r="H8" s="36" t="str">
        <f t="shared" ref="H8:H13" si="1">IF(D8="","",IF(Q8=0,IF(B8="Sonntag",IF(D8&gt;E8,24-D8,E8-D8),IF(AND(B8="Samstag",Q9=0),IF(D8&gt;E8,E8,""),"")),IF(AND(B8="Samstag",Q9=0),IF(D8&gt;E8,E8,""),"")))</f>
        <v/>
      </c>
      <c r="I8" s="36" t="str">
        <f t="shared" ref="I8:I13" si="2">IF(D8="","",IF(AND(Q8=1,Q9=1),IF(D8&gt;E8,24-D8+E8,E8-D8),IF(Q8=1,IF(D8&gt;E8,24-D8,E8-D8),IF(AND(Q9=1,D8&gt;E8),E8,""))))</f>
        <v/>
      </c>
      <c r="J8" s="36" t="str">
        <f t="shared" ref="J8:J13" si="3">IF(C8="Urlaub","X","")</f>
        <v/>
      </c>
      <c r="K8" s="36" t="str">
        <f t="shared" ref="K8:K13" si="4">IF(C8="Krank","X","")</f>
        <v/>
      </c>
      <c r="L8" s="38">
        <f>IF(OR(Q8=1,Q9=1,B8="Sonntag",B9="Sonntag"),"",SUM(R8:W8))</f>
        <v>0</v>
      </c>
      <c r="M8" s="38" t="str">
        <f>IF(B8="Sonntag","",IF(AND(Q8=1,D8&gt;E8),SUM(U8:W8),""))</f>
        <v/>
      </c>
      <c r="N8" s="38" t="str">
        <f>IF(OR(AND(Q8=1,Q9=1),AND(Q9=1,B8="Sonntag")),"",IF(Q9=1,SUM(R8:T8),""))</f>
        <v/>
      </c>
      <c r="O8" s="38" t="str">
        <f>IF(Q9=1,"",IF(AND(B8="Sonntag",D8&gt;E8,Q8=0),SUM(U8:W8),""))</f>
        <v/>
      </c>
      <c r="P8" s="38" t="str">
        <f>IF(OR(Q8=1,Q9=1),"",IF(B9="Sonntag",SUM(R8:W8),""))</f>
        <v/>
      </c>
      <c r="Q8" s="38" t="b">
        <f>OR(Feiertage!$B$1=A8,Feiertage!$B$2=A8,Feiertage!$B$3=A8,Feiertage!$B$4=A8,Feiertage!$B$5=A8,Feiertage!$B$6=A8,Feiertage!$B$7=A8,Feiertage!$B$8=A8,Feiertage!$B$9=A8)</f>
        <v>0</v>
      </c>
      <c r="R8" s="38" t="str">
        <f>IF(AND(D8&gt;E8,D8&lt;20),4,"")</f>
        <v/>
      </c>
      <c r="S8" s="38" t="str">
        <f t="shared" ref="S8:S13" si="5">IF(AND(D8&gt;E8,D8&gt;=20),24-D8,"")</f>
        <v/>
      </c>
      <c r="T8" s="38" t="str">
        <f t="shared" ref="T8:T13" si="6">IF(AND(D8&lt;E8,E8&gt;=20),E8-20,"")</f>
        <v/>
      </c>
      <c r="U8" s="38" t="str">
        <f t="shared" ref="U8:U13" si="7">IF(AND(D8&gt;E8,E8&gt;=6),6,"")</f>
        <v/>
      </c>
      <c r="V8" s="38" t="str">
        <f t="shared" ref="V8:V13" si="8">IF(AND(D8&gt;E8,E8&lt;6),E8,"")</f>
        <v/>
      </c>
      <c r="W8" s="38" t="str">
        <f t="shared" ref="W8:W13" si="9">IF(AND(D8&lt;E8,E8&gt;=6,D8&lt;=6),6-D8,"")</f>
        <v/>
      </c>
      <c r="X8" s="38" t="str">
        <f>IF(AND(D8&lt;E8,E8&lt;6),6-E8,"")</f>
        <v/>
      </c>
      <c r="Y8" s="39" t="s">
        <v>47</v>
      </c>
    </row>
    <row r="9" spans="1:25" x14ac:dyDescent="0.2">
      <c r="A9" s="32">
        <v>42340</v>
      </c>
      <c r="B9" s="32" t="s">
        <v>53</v>
      </c>
      <c r="C9" s="33"/>
      <c r="D9" s="35"/>
      <c r="E9" s="35"/>
      <c r="F9" t="str">
        <f>IF(K9="X",Gesamt!$C$8,IF(J9="X",Gesamt!$C$9,IF(IF(E9&lt;D9,E9+(24-D9),E9-D9)&gt;0,IF(E9&lt;D9,E9+(24-D9),E9-D9),"")))</f>
        <v/>
      </c>
      <c r="G9" s="36" t="str">
        <f t="shared" si="0"/>
        <v/>
      </c>
      <c r="H9" s="36" t="str">
        <f t="shared" si="1"/>
        <v/>
      </c>
      <c r="I9" s="36" t="str">
        <f t="shared" si="2"/>
        <v/>
      </c>
      <c r="J9" s="36" t="str">
        <f t="shared" si="3"/>
        <v/>
      </c>
      <c r="K9" s="36" t="str">
        <f t="shared" si="4"/>
        <v/>
      </c>
      <c r="L9" s="38">
        <f>IF(OR(Q9=1,Q10=1,B9="Sonntag",B10="Sonntag"),"",SUM(R9:W9))</f>
        <v>0</v>
      </c>
      <c r="M9" s="38" t="str">
        <f>IF(B9="Sonntag","",IF(AND(Q9=1,D9&gt;E9),SUM(U9:W9),""))</f>
        <v/>
      </c>
      <c r="N9" s="38" t="str">
        <f>IF(OR(AND(Q9=1,Q10=1),AND(Q10=1,B9="Sonntag")),"",IF(Q10=1,SUM(R9:T9),""))</f>
        <v/>
      </c>
      <c r="O9" s="38" t="str">
        <f>IF(Q10=1,"",IF(AND(B9="Sonntag",D9&gt;E9,Q9=0),SUM(U9:W9),""))</f>
        <v/>
      </c>
      <c r="P9" s="38" t="str">
        <f>IF(OR(Q9=1,Q10=1),"",IF(B10="Sonntag",SUM(R9:W9),""))</f>
        <v/>
      </c>
      <c r="Q9" s="38" t="b">
        <f>OR(Feiertage!$B$1=A9,Feiertage!$B$2=A9,Feiertage!$B$3=A9,Feiertage!$B$4=A9,Feiertage!$B$5=A9,Feiertage!$B$6=A9,Feiertage!$B$7=A9,Feiertage!$B$8=A9,Feiertage!$B$9=A9)</f>
        <v>0</v>
      </c>
      <c r="R9" s="38" t="str">
        <f>IF(AND(D9&gt;E9,D9&lt;20),4,"")</f>
        <v/>
      </c>
      <c r="S9" s="38" t="str">
        <f t="shared" si="5"/>
        <v/>
      </c>
      <c r="T9" s="38" t="str">
        <f t="shared" si="6"/>
        <v/>
      </c>
      <c r="U9" s="38" t="str">
        <f t="shared" si="7"/>
        <v/>
      </c>
      <c r="V9" s="38" t="str">
        <f t="shared" si="8"/>
        <v/>
      </c>
      <c r="W9" s="38" t="str">
        <f t="shared" si="9"/>
        <v/>
      </c>
      <c r="X9" s="38" t="str">
        <f>IF(AND(D9&lt;E9,E9&lt;6),6-E9,"")</f>
        <v/>
      </c>
      <c r="Y9" s="39" t="s">
        <v>47</v>
      </c>
    </row>
    <row r="10" spans="1:25" x14ac:dyDescent="0.2">
      <c r="A10" s="32">
        <v>42341</v>
      </c>
      <c r="B10" s="32" t="s">
        <v>46</v>
      </c>
      <c r="C10" s="33"/>
      <c r="D10" s="35"/>
      <c r="E10" s="35"/>
      <c r="F10" t="str">
        <f>IF(K10="X",Gesamt!$C$8,IF(J10="X",Gesamt!$C$9,IF(IF(E10&lt;D10,E10+(24-D10),E10-D10)&gt;0,IF(E10&lt;D10,E10+(24-D10),E10-D10),"")))</f>
        <v/>
      </c>
      <c r="G10" s="36" t="str">
        <f t="shared" si="0"/>
        <v/>
      </c>
      <c r="H10" s="36" t="str">
        <f t="shared" si="1"/>
        <v/>
      </c>
      <c r="I10" s="36" t="str">
        <f t="shared" si="2"/>
        <v/>
      </c>
      <c r="J10" s="36" t="str">
        <f t="shared" si="3"/>
        <v/>
      </c>
      <c r="K10" s="36" t="str">
        <f t="shared" si="4"/>
        <v/>
      </c>
      <c r="L10" s="38">
        <f>IF(OR(Q10=1,Q11=1,B10="Sonntag",B11="Sonntag"),"",SUM(R10:W10))</f>
        <v>0</v>
      </c>
      <c r="M10" s="38" t="str">
        <f>IF(B10="Sonntag","",IF(AND(Q10=1,D10&gt;E10),SUM(U10:W10),""))</f>
        <v/>
      </c>
      <c r="N10" s="38" t="str">
        <f>IF(OR(AND(Q10=1,Q11=1),AND(Q11=1,B10="Sonntag")),"",IF(Q11=1,SUM(R10:T10),""))</f>
        <v/>
      </c>
      <c r="O10" s="38" t="str">
        <f>IF(Q11=1,"",IF(AND(B10="Sonntag",D10&gt;E10,Q10=0),SUM(U10:W10),""))</f>
        <v/>
      </c>
      <c r="P10" s="38" t="str">
        <f>IF(OR(Q10=1,Q11=1),"",IF(B11="Sonntag",SUM(R10:W10),""))</f>
        <v/>
      </c>
      <c r="Q10" s="38" t="b">
        <f>OR(Feiertage!$B$1=A10,Feiertage!$B$2=A10,Feiertage!$B$3=A10,Feiertage!$B$4=A10,Feiertage!$B$5=A10,Feiertage!$B$6=A10,Feiertage!$B$7=A10,Feiertage!$B$8=A10,Feiertage!$B$9=A10)</f>
        <v>0</v>
      </c>
      <c r="R10" s="38" t="str">
        <f>IF(AND(D10&gt;E10,D10&lt;20),4,"")</f>
        <v/>
      </c>
      <c r="S10" s="38" t="str">
        <f t="shared" si="5"/>
        <v/>
      </c>
      <c r="T10" s="38" t="str">
        <f t="shared" si="6"/>
        <v/>
      </c>
      <c r="U10" s="38" t="str">
        <f t="shared" si="7"/>
        <v/>
      </c>
      <c r="V10" s="38" t="str">
        <f t="shared" si="8"/>
        <v/>
      </c>
      <c r="W10" s="38" t="str">
        <f t="shared" si="9"/>
        <v/>
      </c>
      <c r="X10" s="38" t="str">
        <f>IF(AND(D10&lt;E10,E10&lt;6),6-E10,"")</f>
        <v/>
      </c>
      <c r="Y10" s="39" t="s">
        <v>47</v>
      </c>
    </row>
    <row r="11" spans="1:25" x14ac:dyDescent="0.2">
      <c r="A11" s="32">
        <v>42342</v>
      </c>
      <c r="B11" s="32" t="s">
        <v>48</v>
      </c>
      <c r="C11" s="33"/>
      <c r="D11" s="35"/>
      <c r="E11" s="35"/>
      <c r="F11" t="str">
        <f>IF(K11="X",Gesamt!$C$8,IF(J11="X",Gesamt!$C$9,IF(IF(E11&lt;D11,E11+(24-D11),E11-D11)&gt;0,IF(E11&lt;D11,E11+(24-D11),E11-D11),"")))</f>
        <v/>
      </c>
      <c r="G11" s="36" t="str">
        <f t="shared" si="0"/>
        <v/>
      </c>
      <c r="H11" s="36" t="str">
        <f t="shared" si="1"/>
        <v/>
      </c>
      <c r="I11" s="36" t="str">
        <f t="shared" si="2"/>
        <v/>
      </c>
      <c r="J11" s="36" t="str">
        <f t="shared" si="3"/>
        <v/>
      </c>
      <c r="K11" s="36" t="str">
        <f t="shared" si="4"/>
        <v/>
      </c>
      <c r="L11" s="38">
        <f>IF(OR(Q11=1,Q12=1,B11="Sonntag",B12="Sonntag"),"",SUM(R11:W11))</f>
        <v>0</v>
      </c>
      <c r="M11" s="38" t="str">
        <f>IF(B11="Sonntag","",IF(AND(Q11=1,D11&gt;E11),SUM(U11:W11),""))</f>
        <v/>
      </c>
      <c r="N11" s="38" t="str">
        <f>IF(OR(AND(Q11=1,Q12=1),AND(Q12=1,B11="Sonntag")),"",IF(Q12=1,SUM(R11:T11),""))</f>
        <v/>
      </c>
      <c r="O11" s="38" t="str">
        <f>IF(Q12=1,"",IF(AND(B11="Sonntag",D11&gt;E11,Q11=0),SUM(U11:W11),""))</f>
        <v/>
      </c>
      <c r="P11" s="38" t="str">
        <f>IF(OR(Q11=1,Q12=1),"",IF(B12="Sonntag",SUM(R11:W11),""))</f>
        <v/>
      </c>
      <c r="Q11" s="38" t="b">
        <f>OR(Feiertage!$B$1=A11,Feiertage!$B$2=A11,Feiertage!$B$3=A11,Feiertage!$B$4=A11,Feiertage!$B$5=A11,Feiertage!$B$6=A11,Feiertage!$B$7=A11,Feiertage!$B$8=A11,Feiertage!$B$9=A11)</f>
        <v>0</v>
      </c>
      <c r="R11" s="38" t="str">
        <f>IF(AND(D11&gt;E11,D11&lt;20),4,"")</f>
        <v/>
      </c>
      <c r="S11" s="38" t="str">
        <f t="shared" si="5"/>
        <v/>
      </c>
      <c r="T11" s="38" t="str">
        <f t="shared" si="6"/>
        <v/>
      </c>
      <c r="U11" s="38" t="str">
        <f t="shared" si="7"/>
        <v/>
      </c>
      <c r="V11" s="38" t="str">
        <f t="shared" si="8"/>
        <v/>
      </c>
      <c r="W11" s="38" t="str">
        <f t="shared" si="9"/>
        <v/>
      </c>
      <c r="X11" s="38" t="str">
        <f>IF(AND(D11&lt;E11,E11&lt;6),6-E11,"")</f>
        <v/>
      </c>
      <c r="Y11" s="39" t="s">
        <v>47</v>
      </c>
    </row>
    <row r="12" spans="1:25" x14ac:dyDescent="0.2">
      <c r="A12" s="32">
        <v>42343</v>
      </c>
      <c r="B12" s="32" t="s">
        <v>49</v>
      </c>
      <c r="C12" s="33"/>
      <c r="D12" s="35"/>
      <c r="E12" s="35"/>
      <c r="F12" t="str">
        <f>IF(K12="X",Gesamt!$C$8,IF(J12="X",Gesamt!$C$9,IF(IF(E12&lt;D12,E12+(24-D12),E12-D12)&gt;0,IF(E12&lt;D12,E12+(24-D12),E12-D12),"")))</f>
        <v/>
      </c>
      <c r="G12" s="36" t="str">
        <f t="shared" si="0"/>
        <v/>
      </c>
      <c r="H12" s="36" t="str">
        <f t="shared" si="1"/>
        <v/>
      </c>
      <c r="I12" s="36" t="str">
        <f t="shared" si="2"/>
        <v/>
      </c>
      <c r="J12" s="36" t="str">
        <f t="shared" si="3"/>
        <v/>
      </c>
      <c r="K12" s="36" t="str">
        <f t="shared" si="4"/>
        <v/>
      </c>
      <c r="L12" s="42" t="str">
        <f>IF(OR(Q12=1,Q13=1,B12="Sonntag",B13="Sonntag"),"",SUM(R12:X12))</f>
        <v/>
      </c>
      <c r="M12" s="42" t="str">
        <f>IF(B12="Sonntag","",IF(AND(Q12=1,D12&gt;E12),SUM(U12:X12),""))</f>
        <v/>
      </c>
      <c r="N12" s="42" t="str">
        <f>IF(AND(Q12=1,Q13=1),"",IF(Q13=1,SUM(R12:T12),""))</f>
        <v/>
      </c>
      <c r="O12" s="42" t="str">
        <f>IF(Q13=1,"",IF(AND(B12="Sonntag",D12&gt;E12,Q12=0),SUM(U12:X12),""))</f>
        <v/>
      </c>
      <c r="P12" s="42">
        <f>IF(OR(Q12=1,Q13=1),"",IF(B13="Sonntag",SUM(R12:T12),""))</f>
        <v>0</v>
      </c>
      <c r="Q12" s="42" t="b">
        <f>OR(Feiertage!$B$1=A12,Feiertage!$B$2=A12,Feiertage!$B$3=A12,Feiertage!$B$4=A12,Feiertage!$B$5=A12,Feiertage!$B$6=A12,Feiertage!$B$7=A12,Feiertage!$B$8=A12,Feiertage!$B$9=A12)</f>
        <v>0</v>
      </c>
      <c r="R12" s="42" t="str">
        <f>IF(AND(D12&gt;E12,D12&lt;20),4,IF(AND(D12&lt;E12,D12&lt;=6),6-D12,""))</f>
        <v/>
      </c>
      <c r="S12" s="42" t="str">
        <f t="shared" si="5"/>
        <v/>
      </c>
      <c r="T12" s="42" t="str">
        <f t="shared" si="6"/>
        <v/>
      </c>
      <c r="U12" s="42" t="str">
        <f t="shared" si="7"/>
        <v/>
      </c>
      <c r="V12" s="42" t="str">
        <f t="shared" si="8"/>
        <v/>
      </c>
      <c r="W12" s="42" t="str">
        <f t="shared" si="9"/>
        <v/>
      </c>
      <c r="X12" s="42" t="str">
        <f>IF(AND(D12&lt;E12,E12&lt;6),6-E12,"")</f>
        <v/>
      </c>
      <c r="Y12" s="43" t="s">
        <v>49</v>
      </c>
    </row>
    <row r="13" spans="1:25" x14ac:dyDescent="0.2">
      <c r="A13" s="32">
        <v>42344</v>
      </c>
      <c r="B13" s="32" t="s">
        <v>44</v>
      </c>
      <c r="C13" s="33"/>
      <c r="D13" s="35"/>
      <c r="E13" s="35"/>
      <c r="F13" t="str">
        <f>IF(K13="X",Gesamt!$C$8,IF(J13="X",Gesamt!$C$9,IF(IF(E13&lt;D13,E13+(24-D13),E13-D13)&gt;0,IF(E13&lt;D13,E13+(24-D13),E13-D13),"")))</f>
        <v/>
      </c>
      <c r="G13" s="36" t="str">
        <f t="shared" si="0"/>
        <v/>
      </c>
      <c r="H13" s="36" t="str">
        <f t="shared" si="1"/>
        <v/>
      </c>
      <c r="I13" s="36" t="str">
        <f t="shared" si="2"/>
        <v/>
      </c>
      <c r="J13" s="36" t="str">
        <f t="shared" si="3"/>
        <v/>
      </c>
      <c r="K13" s="36" t="str">
        <f t="shared" si="4"/>
        <v/>
      </c>
      <c r="L13" s="45" t="str">
        <f>IF(OR(Q13=1,Q14=1,B13="Sonntag",B14="Sonntag"),"",SUM(R13:X13))</f>
        <v/>
      </c>
      <c r="M13" s="45" t="str">
        <f>IF(B14="Sonntag","",IF(AND(Q13=1,D13&gt;E13),SUM(U13:X13),""))</f>
        <v/>
      </c>
      <c r="N13" s="45" t="str">
        <f>IF(AND(Q13=1,Q15=1),"",IF(Q14=1,SUM(R13:T13),""))</f>
        <v/>
      </c>
      <c r="O13" s="45" t="str">
        <f>IF(Q15=1,"",IF(AND(B13="Sonntag",D13&gt;E13,Q13=0),SUM(U13:X13),""))</f>
        <v/>
      </c>
      <c r="P13" s="45" t="str">
        <f>IF(OR(Q13=1,Q15=1),"",IF(B14="Sonntag",SUM(R13:T13),""))</f>
        <v/>
      </c>
      <c r="Q13" s="45" t="b">
        <f>OR(Feiertage!$B$1=A13,Feiertage!$B$2=A13,Feiertage!$B$3=A13,Feiertage!$B$4=A13,Feiertage!$B$5=A13,Feiertage!$B$6=A13,Feiertage!$B$7=A13,Feiertage!$B$8=A13,Feiertage!$B$9=A13)</f>
        <v>0</v>
      </c>
      <c r="R13" s="45" t="str">
        <f>IF(AND(D13&gt;E13,D13&lt;20),4,"")</f>
        <v/>
      </c>
      <c r="S13" s="45" t="str">
        <f t="shared" si="5"/>
        <v/>
      </c>
      <c r="T13" s="45" t="str">
        <f t="shared" si="6"/>
        <v/>
      </c>
      <c r="U13" s="45" t="str">
        <f t="shared" si="7"/>
        <v/>
      </c>
      <c r="V13" s="45" t="str">
        <f t="shared" si="8"/>
        <v/>
      </c>
      <c r="W13" s="45" t="str">
        <f t="shared" si="9"/>
        <v/>
      </c>
      <c r="X13" s="45" t="str">
        <f>IF(AND(D13&lt;E13,E13&lt;6),E13-D13,"")</f>
        <v/>
      </c>
      <c r="Y13" s="46" t="s">
        <v>44</v>
      </c>
    </row>
    <row r="14" spans="1:25" x14ac:dyDescent="0.2">
      <c r="A14" s="32"/>
      <c r="B14" s="32"/>
      <c r="C14" s="33"/>
      <c r="D14" s="102" t="s">
        <v>50</v>
      </c>
      <c r="E14" s="102"/>
      <c r="F14" s="48">
        <f>SUM(F8:F13)</f>
        <v>0</v>
      </c>
      <c r="G14" s="48">
        <f>SUM(G8:G13)</f>
        <v>0</v>
      </c>
      <c r="H14" s="48">
        <f>SUM(H8:H13)</f>
        <v>0</v>
      </c>
      <c r="I14" s="48">
        <f>SUM(I8:I13)</f>
        <v>0</v>
      </c>
      <c r="J14" s="49">
        <f>COUNTIF(J8:J13,"X")</f>
        <v>0</v>
      </c>
      <c r="K14" s="50">
        <f>COUNTIF(K8:K13,"X")</f>
        <v>0</v>
      </c>
      <c r="L14" s="31"/>
      <c r="M14" s="31"/>
      <c r="N14" s="31"/>
      <c r="O14" s="31"/>
      <c r="P14" s="31"/>
    </row>
    <row r="15" spans="1:25" x14ac:dyDescent="0.2">
      <c r="A15" s="32">
        <v>42345</v>
      </c>
      <c r="B15" s="32" t="s">
        <v>51</v>
      </c>
      <c r="C15" s="33"/>
      <c r="D15" s="35"/>
      <c r="E15" s="35"/>
      <c r="F15" t="str">
        <f>IF(K15="X",Gesamt!$C$8,IF(J15="X",Gesamt!$C$9,IF(IF(E15&lt;D15,E15+(24-D15),E15-D15)&gt;0,IF(E15&lt;D15,E15+(24-D15),E15-D15),"")))</f>
        <v/>
      </c>
      <c r="G15" s="36" t="str">
        <f t="shared" ref="G15:G21" si="10">IF(SUM(L15:P15)=0,"",SUM(L15:P15))</f>
        <v/>
      </c>
      <c r="H15" s="36" t="str">
        <f t="shared" ref="H15:H21" si="11">IF(D15="","",IF(Q15=0,IF(B15="Sonntag",IF(D15&gt;E15,24-D15,E15-D15),IF(AND(B15="Samstag",Q16=0),IF(D15&gt;E15,E15,""),"")),IF(AND(B15="Samstag",Q16=0),IF(D15&gt;E15,E15,""),"")))</f>
        <v/>
      </c>
      <c r="I15" s="36" t="str">
        <f t="shared" ref="I15:I21" si="12">IF(D15="","",IF(AND(Q15=1,Q16=1),IF(D15&gt;E15,24-D15+E15,E15-D15),IF(Q15=1,IF(D15&gt;E15,24-D15,E15-D15),IF(AND(Q16=1,D15&gt;E15),E15,""))))</f>
        <v/>
      </c>
      <c r="J15" s="36" t="str">
        <f t="shared" ref="J15:J21" si="13">IF(C15="Urlaub","X","")</f>
        <v/>
      </c>
      <c r="K15" s="36" t="str">
        <f t="shared" ref="K15:K21" si="14">IF(C15="Krank","X","")</f>
        <v/>
      </c>
      <c r="L15" s="38">
        <f>IF(OR(Q15=1,Q16=1,B15="Sonntag",B16="Sonntag"),"",SUM(R15:W15))</f>
        <v>0</v>
      </c>
      <c r="M15" s="38" t="str">
        <f>IF(B15="Sonntag","",IF(AND(Q15=1,D15&gt;E15),SUM(U15:W15),""))</f>
        <v/>
      </c>
      <c r="N15" s="38" t="str">
        <f>IF(OR(AND(Q15=1,Q16=1),AND(Q16=1,B15="Sonntag")),"",IF(Q16=1,SUM(R15:T15),""))</f>
        <v/>
      </c>
      <c r="O15" s="38" t="str">
        <f>IF(Q16=1,"",IF(AND(B15="Sonntag",D15&gt;E15,Q15=0),SUM(U15:W15),""))</f>
        <v/>
      </c>
      <c r="P15" s="38" t="str">
        <f>IF(OR(Q15=1,Q16=1),"",IF(B16="Sonntag",SUM(R15:W15),""))</f>
        <v/>
      </c>
      <c r="Q15" s="38" t="b">
        <f>OR(Feiertage!$B$1=A15,Feiertage!$B$2=A15,Feiertage!$B$3=A15,Feiertage!$B$4=A15,Feiertage!$B$5=A15,Feiertage!$B$6=A15,Feiertage!$B$7=A15,Feiertage!$B$8=A15,Feiertage!$B$9=A15)</f>
        <v>0</v>
      </c>
      <c r="R15" s="38" t="str">
        <f>IF(AND(D15&gt;E15,D15&lt;20),4,"")</f>
        <v/>
      </c>
      <c r="S15" s="38" t="str">
        <f t="shared" ref="S15:S21" si="15">IF(AND(D15&gt;E15,D15&gt;=20),24-D15,"")</f>
        <v/>
      </c>
      <c r="T15" s="38" t="str">
        <f t="shared" ref="T15:T21" si="16">IF(AND(D15&lt;E15,E15&gt;=20),E15-20,"")</f>
        <v/>
      </c>
      <c r="U15" s="38" t="str">
        <f t="shared" ref="U15:U21" si="17">IF(AND(D15&gt;E15,E15&gt;=6),6,"")</f>
        <v/>
      </c>
      <c r="V15" s="38" t="str">
        <f t="shared" ref="V15:V21" si="18">IF(AND(D15&gt;E15,E15&lt;6),E15,"")</f>
        <v/>
      </c>
      <c r="W15" s="38" t="str">
        <f t="shared" ref="W15:W21" si="19">IF(AND(D15&lt;E15,E15&gt;=6,D15&lt;=6),6-D15,"")</f>
        <v/>
      </c>
      <c r="X15" s="38" t="str">
        <f t="shared" ref="X15:X20" si="20">IF(AND(D15&lt;E15,E15&lt;6),6-E15,"")</f>
        <v/>
      </c>
      <c r="Y15" s="39" t="s">
        <v>47</v>
      </c>
    </row>
    <row r="16" spans="1:25" x14ac:dyDescent="0.2">
      <c r="A16" s="32">
        <v>42346</v>
      </c>
      <c r="B16" s="32" t="s">
        <v>52</v>
      </c>
      <c r="C16" s="33"/>
      <c r="D16" s="35"/>
      <c r="E16" s="35"/>
      <c r="F16" t="str">
        <f>IF(K16="X",Gesamt!$C$8,IF(J16="X",Gesamt!$C$9,IF(IF(E16&lt;D16,E16+(24-D16),E16-D16)&gt;0,IF(E16&lt;D16,E16+(24-D16),E16-D16),"")))</f>
        <v/>
      </c>
      <c r="G16" s="36" t="str">
        <f t="shared" si="10"/>
        <v/>
      </c>
      <c r="H16" s="36" t="str">
        <f t="shared" si="11"/>
        <v/>
      </c>
      <c r="I16" s="36" t="str">
        <f t="shared" si="12"/>
        <v/>
      </c>
      <c r="J16" s="36" t="str">
        <f t="shared" si="13"/>
        <v/>
      </c>
      <c r="K16" s="36" t="str">
        <f t="shared" si="14"/>
        <v/>
      </c>
      <c r="L16" s="38">
        <f>IF(OR(Q16=1,Q17=1,B16="Sonntag",B17="Sonntag"),"",SUM(R16:W16))</f>
        <v>0</v>
      </c>
      <c r="M16" s="38" t="str">
        <f>IF(B16="Sonntag","",IF(AND(Q16=1,D16&gt;E16),SUM(U16:W16),""))</f>
        <v/>
      </c>
      <c r="N16" s="38" t="str">
        <f>IF(OR(AND(Q16=1,Q17=1),AND(Q17=1,B16="Sonntag")),"",IF(Q17=1,SUM(R16:T16),""))</f>
        <v/>
      </c>
      <c r="O16" s="38" t="str">
        <f>IF(Q17=1,"",IF(AND(B16="Sonntag",D16&gt;E16,Q16=0),SUM(U16:W16),""))</f>
        <v/>
      </c>
      <c r="P16" s="38" t="str">
        <f>IF(OR(Q16=1,Q17=1),"",IF(B17="Sonntag",SUM(R16:W16),""))</f>
        <v/>
      </c>
      <c r="Q16" s="38" t="b">
        <f>OR(Feiertage!$B$1=A16,Feiertage!$B$2=A16,Feiertage!$B$3=A16,Feiertage!$B$4=A16,Feiertage!$B$5=A16,Feiertage!$B$6=A16,Feiertage!$B$7=A16,Feiertage!$B$8=A16,Feiertage!$B$9=A16)</f>
        <v>0</v>
      </c>
      <c r="R16" s="38" t="str">
        <f>IF(AND(D16&gt;E16,D16&lt;20),4,"")</f>
        <v/>
      </c>
      <c r="S16" s="38" t="str">
        <f t="shared" si="15"/>
        <v/>
      </c>
      <c r="T16" s="38" t="str">
        <f t="shared" si="16"/>
        <v/>
      </c>
      <c r="U16" s="38" t="str">
        <f t="shared" si="17"/>
        <v/>
      </c>
      <c r="V16" s="38" t="str">
        <f t="shared" si="18"/>
        <v/>
      </c>
      <c r="W16" s="38" t="str">
        <f t="shared" si="19"/>
        <v/>
      </c>
      <c r="X16" s="38" t="str">
        <f t="shared" si="20"/>
        <v/>
      </c>
      <c r="Y16" s="39" t="s">
        <v>47</v>
      </c>
    </row>
    <row r="17" spans="1:25" x14ac:dyDescent="0.2">
      <c r="A17" s="32">
        <v>42347</v>
      </c>
      <c r="B17" s="32" t="s">
        <v>53</v>
      </c>
      <c r="C17" s="33"/>
      <c r="D17" s="35"/>
      <c r="E17" s="35"/>
      <c r="F17" t="str">
        <f>IF(K17="X",Gesamt!$C$8,IF(J17="X",Gesamt!$C$9,IF(IF(E17&lt;D17,E17+(24-D17),E17-D17)&gt;0,IF(E17&lt;D17,E17+(24-D17),E17-D17),"")))</f>
        <v/>
      </c>
      <c r="G17" s="36" t="str">
        <f t="shared" si="10"/>
        <v/>
      </c>
      <c r="H17" s="36" t="str">
        <f t="shared" si="11"/>
        <v/>
      </c>
      <c r="I17" s="36" t="str">
        <f t="shared" si="12"/>
        <v/>
      </c>
      <c r="J17" s="36" t="str">
        <f t="shared" si="13"/>
        <v/>
      </c>
      <c r="K17" s="36" t="str">
        <f t="shared" si="14"/>
        <v/>
      </c>
      <c r="L17" s="38">
        <f>IF(OR(Q17=1,Q18=1,B17="Sonntag",B18="Sonntag"),"",SUM(R17:W17))</f>
        <v>0</v>
      </c>
      <c r="M17" s="38" t="str">
        <f>IF(B17="Sonntag","",IF(AND(Q17=1,D17&gt;E17),SUM(U17:W17),""))</f>
        <v/>
      </c>
      <c r="N17" s="38" t="str">
        <f>IF(OR(AND(Q17=1,Q18=1),AND(Q18=1,B17="Sonntag")),"",IF(Q18=1,SUM(R17:T17),""))</f>
        <v/>
      </c>
      <c r="O17" s="38" t="str">
        <f>IF(Q18=1,"",IF(AND(B17="Sonntag",D17&gt;E17,Q17=0),SUM(U17:W17),""))</f>
        <v/>
      </c>
      <c r="P17" s="38" t="str">
        <f>IF(OR(Q17=1,Q18=1),"",IF(B18="Sonntag",SUM(R17:W17),""))</f>
        <v/>
      </c>
      <c r="Q17" s="38" t="b">
        <f>OR(Feiertage!$B$1=A17,Feiertage!$B$2=A17,Feiertage!$B$3=A17,Feiertage!$B$4=A17,Feiertage!$B$5=A17,Feiertage!$B$6=A17,Feiertage!$B$7=A17,Feiertage!$B$8=A17,Feiertage!$B$9=A17)</f>
        <v>0</v>
      </c>
      <c r="R17" s="38" t="str">
        <f>IF(AND(D17&gt;E17,D17&lt;20),4,"")</f>
        <v/>
      </c>
      <c r="S17" s="38" t="str">
        <f t="shared" si="15"/>
        <v/>
      </c>
      <c r="T17" s="38" t="str">
        <f t="shared" si="16"/>
        <v/>
      </c>
      <c r="U17" s="38" t="str">
        <f t="shared" si="17"/>
        <v/>
      </c>
      <c r="V17" s="38" t="str">
        <f t="shared" si="18"/>
        <v/>
      </c>
      <c r="W17" s="38" t="str">
        <f t="shared" si="19"/>
        <v/>
      </c>
      <c r="X17" s="38" t="str">
        <f t="shared" si="20"/>
        <v/>
      </c>
      <c r="Y17" s="39" t="s">
        <v>47</v>
      </c>
    </row>
    <row r="18" spans="1:25" x14ac:dyDescent="0.2">
      <c r="A18" s="32">
        <v>42348</v>
      </c>
      <c r="B18" s="32" t="s">
        <v>46</v>
      </c>
      <c r="C18" s="33"/>
      <c r="D18" s="35"/>
      <c r="E18" s="35"/>
      <c r="F18" t="str">
        <f>IF(K18="X",Gesamt!$C$8,IF(J18="X",Gesamt!$C$9,IF(IF(E18&lt;D18,E18+(24-D18),E18-D18)&gt;0,IF(E18&lt;D18,E18+(24-D18),E18-D18),"")))</f>
        <v/>
      </c>
      <c r="G18" s="36" t="str">
        <f t="shared" si="10"/>
        <v/>
      </c>
      <c r="H18" s="36" t="str">
        <f t="shared" si="11"/>
        <v/>
      </c>
      <c r="I18" s="36" t="str">
        <f t="shared" si="12"/>
        <v/>
      </c>
      <c r="J18" s="36" t="str">
        <f t="shared" si="13"/>
        <v/>
      </c>
      <c r="K18" s="36" t="str">
        <f t="shared" si="14"/>
        <v/>
      </c>
      <c r="L18" s="38">
        <f>IF(OR(Q18=1,Q19=1,B18="Sonntag",B19="Sonntag"),"",SUM(R18:W18))</f>
        <v>0</v>
      </c>
      <c r="M18" s="38" t="str">
        <f>IF(B18="Sonntag","",IF(AND(Q18=1,D18&gt;E18),SUM(U18:W18),""))</f>
        <v/>
      </c>
      <c r="N18" s="38" t="str">
        <f>IF(OR(AND(Q18=1,Q19=1),AND(Q19=1,B18="Sonntag")),"",IF(Q19=1,SUM(R18:T18),""))</f>
        <v/>
      </c>
      <c r="O18" s="38" t="str">
        <f>IF(Q19=1,"",IF(AND(B18="Sonntag",D18&gt;E18,Q18=0),SUM(U18:W18),""))</f>
        <v/>
      </c>
      <c r="P18" s="38" t="str">
        <f>IF(OR(Q18=1,Q19=1),"",IF(B19="Sonntag",SUM(R18:W18),""))</f>
        <v/>
      </c>
      <c r="Q18" s="38" t="b">
        <f>OR(Feiertage!$B$1=A18,Feiertage!$B$2=A18,Feiertage!$B$3=A18,Feiertage!$B$4=A18,Feiertage!$B$5=A18,Feiertage!$B$6=A18,Feiertage!$B$7=A18,Feiertage!$B$8=A18,Feiertage!$B$9=A18)</f>
        <v>0</v>
      </c>
      <c r="R18" s="38" t="str">
        <f>IF(AND(D18&gt;E18,D18&lt;20),4,"")</f>
        <v/>
      </c>
      <c r="S18" s="38" t="str">
        <f t="shared" si="15"/>
        <v/>
      </c>
      <c r="T18" s="38" t="str">
        <f t="shared" si="16"/>
        <v/>
      </c>
      <c r="U18" s="38" t="str">
        <f t="shared" si="17"/>
        <v/>
      </c>
      <c r="V18" s="38" t="str">
        <f t="shared" si="18"/>
        <v/>
      </c>
      <c r="W18" s="38" t="str">
        <f t="shared" si="19"/>
        <v/>
      </c>
      <c r="X18" s="38" t="str">
        <f t="shared" si="20"/>
        <v/>
      </c>
      <c r="Y18" s="39" t="s">
        <v>47</v>
      </c>
    </row>
    <row r="19" spans="1:25" x14ac:dyDescent="0.2">
      <c r="A19" s="32">
        <v>42349</v>
      </c>
      <c r="B19" s="32" t="s">
        <v>48</v>
      </c>
      <c r="C19" s="33"/>
      <c r="D19" s="35"/>
      <c r="E19" s="35"/>
      <c r="F19" t="str">
        <f>IF(K19="X",Gesamt!$C$8,IF(J19="X",Gesamt!$C$9,IF(IF(E19&lt;D19,E19+(24-D19),E19-D19)&gt;0,IF(E19&lt;D19,E19+(24-D19),E19-D19),"")))</f>
        <v/>
      </c>
      <c r="G19" s="36" t="str">
        <f t="shared" si="10"/>
        <v/>
      </c>
      <c r="H19" s="36" t="str">
        <f t="shared" si="11"/>
        <v/>
      </c>
      <c r="I19" s="36" t="str">
        <f t="shared" si="12"/>
        <v/>
      </c>
      <c r="J19" s="36" t="str">
        <f t="shared" si="13"/>
        <v/>
      </c>
      <c r="K19" s="36" t="str">
        <f t="shared" si="14"/>
        <v/>
      </c>
      <c r="L19" s="38">
        <f>IF(OR(Q19=1,Q20=1,B19="Sonntag",B20="Sonntag"),"",SUM(R19:W19))</f>
        <v>0</v>
      </c>
      <c r="M19" s="38" t="str">
        <f>IF(B19="Sonntag","",IF(AND(Q19=1,D19&gt;E19),SUM(U19:W19),""))</f>
        <v/>
      </c>
      <c r="N19" s="38" t="str">
        <f>IF(OR(AND(Q19=1,Q20=1),AND(Q20=1,B19="Sonntag")),"",IF(Q20=1,SUM(R19:T19),""))</f>
        <v/>
      </c>
      <c r="O19" s="38" t="str">
        <f>IF(Q20=1,"",IF(AND(B19="Sonntag",D19&gt;E19,Q19=0),SUM(U19:W19),""))</f>
        <v/>
      </c>
      <c r="P19" s="38" t="str">
        <f>IF(OR(Q19=1,Q20=1),"",IF(B20="Sonntag",SUM(R19:W19),""))</f>
        <v/>
      </c>
      <c r="Q19" s="38" t="b">
        <f>OR(Feiertage!$B$1=A19,Feiertage!$B$2=A19,Feiertage!$B$3=A19,Feiertage!$B$4=A19,Feiertage!$B$5=A19,Feiertage!$B$6=A19,Feiertage!$B$7=A19,Feiertage!$B$8=A19,Feiertage!$B$9=A19)</f>
        <v>0</v>
      </c>
      <c r="R19" s="38" t="str">
        <f>IF(AND(D19&gt;E19,D19&lt;20),4,"")</f>
        <v/>
      </c>
      <c r="S19" s="38" t="str">
        <f t="shared" si="15"/>
        <v/>
      </c>
      <c r="T19" s="38" t="str">
        <f t="shared" si="16"/>
        <v/>
      </c>
      <c r="U19" s="38" t="str">
        <f t="shared" si="17"/>
        <v/>
      </c>
      <c r="V19" s="38" t="str">
        <f t="shared" si="18"/>
        <v/>
      </c>
      <c r="W19" s="38" t="str">
        <f t="shared" si="19"/>
        <v/>
      </c>
      <c r="X19" s="38" t="str">
        <f t="shared" si="20"/>
        <v/>
      </c>
      <c r="Y19" s="39" t="s">
        <v>47</v>
      </c>
    </row>
    <row r="20" spans="1:25" x14ac:dyDescent="0.2">
      <c r="A20" s="32">
        <v>42350</v>
      </c>
      <c r="B20" s="32" t="s">
        <v>49</v>
      </c>
      <c r="C20" s="33"/>
      <c r="D20" s="35"/>
      <c r="E20" s="35"/>
      <c r="F20" t="str">
        <f>IF(K20="X",Gesamt!$C$8,IF(J20="X",Gesamt!$C$9,IF(IF(E20&lt;D20,E20+(24-D20),E20-D20)&gt;0,IF(E20&lt;D20,E20+(24-D20),E20-D20),"")))</f>
        <v/>
      </c>
      <c r="G20" s="36" t="str">
        <f t="shared" si="10"/>
        <v/>
      </c>
      <c r="H20" s="36" t="str">
        <f t="shared" si="11"/>
        <v/>
      </c>
      <c r="I20" s="36" t="str">
        <f t="shared" si="12"/>
        <v/>
      </c>
      <c r="J20" s="36" t="str">
        <f t="shared" si="13"/>
        <v/>
      </c>
      <c r="K20" s="36" t="str">
        <f t="shared" si="14"/>
        <v/>
      </c>
      <c r="L20" s="42" t="str">
        <f>IF(OR(Q20=1,Q21=1,B20="Sonntag",B21="Sonntag"),"",SUM(R20:X20))</f>
        <v/>
      </c>
      <c r="M20" s="42" t="str">
        <f>IF(B20="Sonntag","",IF(AND(Q20=1,D20&gt;E20),SUM(U20:X20),""))</f>
        <v/>
      </c>
      <c r="N20" s="42" t="str">
        <f>IF(AND(Q20=1,Q21=1),"",IF(Q21=1,SUM(R20:T20),""))</f>
        <v/>
      </c>
      <c r="O20" s="42" t="str">
        <f>IF(Q21=1,"",IF(AND(B20="Sonntag",D20&gt;E20,Q20=0),SUM(U20:X20),""))</f>
        <v/>
      </c>
      <c r="P20" s="42">
        <f>IF(OR(Q20=1,Q21=1),"",IF(B21="Sonntag",SUM(R20:T20),""))</f>
        <v>0</v>
      </c>
      <c r="Q20" s="42" t="b">
        <f>OR(Feiertage!$B$1=A20,Feiertage!$B$2=A20,Feiertage!$B$3=A20,Feiertage!$B$4=A20,Feiertage!$B$5=A20,Feiertage!$B$6=A20,Feiertage!$B$7=A20,Feiertage!$B$8=A20,Feiertage!$B$9=A20)</f>
        <v>0</v>
      </c>
      <c r="R20" s="42" t="str">
        <f>IF(AND(D20&gt;E20,D20&lt;20),4,IF(AND(D20&lt;E20,D20&lt;=6),6-D20,""))</f>
        <v/>
      </c>
      <c r="S20" s="42" t="str">
        <f t="shared" si="15"/>
        <v/>
      </c>
      <c r="T20" s="42" t="str">
        <f t="shared" si="16"/>
        <v/>
      </c>
      <c r="U20" s="42" t="str">
        <f t="shared" si="17"/>
        <v/>
      </c>
      <c r="V20" s="42" t="str">
        <f t="shared" si="18"/>
        <v/>
      </c>
      <c r="W20" s="42" t="str">
        <f t="shared" si="19"/>
        <v/>
      </c>
      <c r="X20" s="42" t="str">
        <f t="shared" si="20"/>
        <v/>
      </c>
      <c r="Y20" s="43" t="s">
        <v>49</v>
      </c>
    </row>
    <row r="21" spans="1:25" x14ac:dyDescent="0.2">
      <c r="A21" s="32">
        <v>42351</v>
      </c>
      <c r="B21" s="32" t="s">
        <v>44</v>
      </c>
      <c r="C21" s="33"/>
      <c r="D21" s="35"/>
      <c r="E21" s="35"/>
      <c r="F21" t="str">
        <f>IF(K21="X",Gesamt!$C$8,IF(J21="X",Gesamt!$C$9,IF(IF(E21&lt;D21,E21+(24-D21),E21-D21)&gt;0,IF(E21&lt;D21,E21+(24-D21),E21-D21),"")))</f>
        <v/>
      </c>
      <c r="G21" s="36" t="str">
        <f t="shared" si="10"/>
        <v/>
      </c>
      <c r="H21" s="36" t="str">
        <f t="shared" si="11"/>
        <v/>
      </c>
      <c r="I21" s="36" t="str">
        <f t="shared" si="12"/>
        <v/>
      </c>
      <c r="J21" s="36" t="str">
        <f t="shared" si="13"/>
        <v/>
      </c>
      <c r="K21" s="36" t="str">
        <f t="shared" si="14"/>
        <v/>
      </c>
      <c r="L21" s="45" t="str">
        <f>IF(OR(Q21=1,Q22=1,B21="Sonntag",B22="Sonntag"),"",SUM(R21:X21))</f>
        <v/>
      </c>
      <c r="M21" s="45" t="str">
        <f>IF(B22="Sonntag","",IF(AND(Q21=1,D21&gt;E21),SUM(U21:X21),""))</f>
        <v/>
      </c>
      <c r="N21" s="45" t="str">
        <f>IF(AND(Q21=1,Q23=1),"",IF(Q22=1,SUM(R21:T21),""))</f>
        <v/>
      </c>
      <c r="O21" s="45" t="str">
        <f>IF(Q23=1,"",IF(AND(B21="Sonntag",D21&gt;E21,Q21=0),SUM(U21:X21),""))</f>
        <v/>
      </c>
      <c r="P21" s="45" t="str">
        <f>IF(OR(Q21=1,Q23=1),"",IF(B22="Sonntag",SUM(R21:T21),""))</f>
        <v/>
      </c>
      <c r="Q21" s="45" t="b">
        <f>OR(Feiertage!$B$1=A21,Feiertage!$B$2=A21,Feiertage!$B$3=A21,Feiertage!$B$4=A21,Feiertage!$B$5=A21,Feiertage!$B$6=A21,Feiertage!$B$7=A21,Feiertage!$B$8=A21,Feiertage!$B$9=A21)</f>
        <v>0</v>
      </c>
      <c r="R21" s="45" t="str">
        <f>IF(AND(D21&gt;E21,D21&lt;20),4,"")</f>
        <v/>
      </c>
      <c r="S21" s="45" t="str">
        <f t="shared" si="15"/>
        <v/>
      </c>
      <c r="T21" s="45" t="str">
        <f t="shared" si="16"/>
        <v/>
      </c>
      <c r="U21" s="45" t="str">
        <f t="shared" si="17"/>
        <v/>
      </c>
      <c r="V21" s="45" t="str">
        <f t="shared" si="18"/>
        <v/>
      </c>
      <c r="W21" s="45" t="str">
        <f t="shared" si="19"/>
        <v/>
      </c>
      <c r="X21" s="45" t="str">
        <f>IF(AND(D21&lt;E21,E21&lt;6),E21-D21,"")</f>
        <v/>
      </c>
      <c r="Y21" s="46" t="s">
        <v>44</v>
      </c>
    </row>
    <row r="22" spans="1:25" x14ac:dyDescent="0.2">
      <c r="A22" s="32"/>
      <c r="B22" s="32"/>
      <c r="C22" s="33"/>
      <c r="D22" s="102" t="s">
        <v>50</v>
      </c>
      <c r="E22" s="102"/>
      <c r="F22" s="48">
        <f>SUM(F15:F21)</f>
        <v>0</v>
      </c>
      <c r="G22" s="48">
        <f>SUM(G15:G21)</f>
        <v>0</v>
      </c>
      <c r="H22" s="48">
        <f>SUM(H15:H21)</f>
        <v>0</v>
      </c>
      <c r="I22" s="48">
        <f>SUM(I15:I21)</f>
        <v>0</v>
      </c>
      <c r="J22" s="49">
        <f>COUNTIF(J15:J21,"X")</f>
        <v>0</v>
      </c>
      <c r="K22" s="50">
        <f>COUNTIF(K15:K21,"X")</f>
        <v>0</v>
      </c>
      <c r="L22" s="31"/>
      <c r="M22" s="31"/>
      <c r="N22" s="31"/>
      <c r="O22" s="31"/>
      <c r="P22" s="31"/>
    </row>
    <row r="23" spans="1:25" x14ac:dyDescent="0.2">
      <c r="A23" s="32">
        <v>42352</v>
      </c>
      <c r="B23" s="32" t="s">
        <v>51</v>
      </c>
      <c r="C23" s="33"/>
      <c r="D23" s="35"/>
      <c r="E23" s="35"/>
      <c r="F23" t="str">
        <f>IF(K23="X",Gesamt!$C$8,IF(J23="X",Gesamt!$C$9,IF(IF(E23&lt;D23,E23+(24-D23),E23-D23)&gt;0,IF(E23&lt;D23,E23+(24-D23),E23-D23),"")))</f>
        <v/>
      </c>
      <c r="G23" s="36" t="str">
        <f t="shared" ref="G23:G29" si="21">IF(SUM(L23:P23)=0,"",SUM(L23:P23))</f>
        <v/>
      </c>
      <c r="H23" s="36" t="str">
        <f t="shared" ref="H23:H29" si="22">IF(D23="","",IF(Q23=0,IF(B23="Sonntag",IF(D23&gt;E23,24-D23,E23-D23),IF(AND(B23="Samstag",Q24=0),IF(D23&gt;E23,E23,""),"")),IF(AND(B23="Samstag",Q24=0),IF(D23&gt;E23,E23,""),"")))</f>
        <v/>
      </c>
      <c r="I23" s="36" t="str">
        <f t="shared" ref="I23:I29" si="23">IF(D23="","",IF(AND(Q23=1,Q24=1),IF(D23&gt;E23,24-D23+E23,E23-D23),IF(Q23=1,IF(D23&gt;E23,24-D23,E23-D23),IF(AND(Q24=1,D23&gt;E23),E23,""))))</f>
        <v/>
      </c>
      <c r="J23" s="36" t="str">
        <f t="shared" ref="J23:J29" si="24">IF(C23="Urlaub","X","")</f>
        <v/>
      </c>
      <c r="K23" s="36" t="str">
        <f t="shared" ref="K23:K29" si="25">IF(C23="Krank","X","")</f>
        <v/>
      </c>
      <c r="L23" s="38">
        <f>IF(OR(Q23=1,Q24=1,B23="Sonntag",B24="Sonntag"),"",SUM(R23:W23))</f>
        <v>0</v>
      </c>
      <c r="M23" s="38" t="str">
        <f>IF(B23="Sonntag","",IF(AND(Q23=1,D23&gt;E23),SUM(U23:W23),""))</f>
        <v/>
      </c>
      <c r="N23" s="38" t="str">
        <f>IF(OR(AND(Q23=1,Q24=1),AND(Q24=1,B23="Sonntag")),"",IF(Q24=1,SUM(R23:T23),""))</f>
        <v/>
      </c>
      <c r="O23" s="38" t="str">
        <f>IF(Q24=1,"",IF(AND(B23="Sonntag",D23&gt;E23,Q23=0),SUM(U23:W23),""))</f>
        <v/>
      </c>
      <c r="P23" s="38" t="str">
        <f>IF(OR(Q23=1,Q24=1),"",IF(B24="Sonntag",SUM(R23:W23),""))</f>
        <v/>
      </c>
      <c r="Q23" s="38" t="b">
        <f>OR(Feiertage!$B$1=A23,Feiertage!$B$2=A23,Feiertage!$B$3=A23,Feiertage!$B$4=A23,Feiertage!$B$5=A23,Feiertage!$B$6=A23,Feiertage!$B$7=A23,Feiertage!$B$8=A23,Feiertage!$B$9=A23)</f>
        <v>0</v>
      </c>
      <c r="R23" s="38" t="str">
        <f>IF(AND(D23&gt;E23,D23&lt;20),4,"")</f>
        <v/>
      </c>
      <c r="S23" s="38" t="str">
        <f t="shared" ref="S23:S29" si="26">IF(AND(D23&gt;E23,D23&gt;=20),24-D23,"")</f>
        <v/>
      </c>
      <c r="T23" s="38" t="str">
        <f t="shared" ref="T23:T29" si="27">IF(AND(D23&lt;E23,E23&gt;=20),E23-20,"")</f>
        <v/>
      </c>
      <c r="U23" s="38" t="str">
        <f t="shared" ref="U23:U29" si="28">IF(AND(D23&gt;E23,E23&gt;=6),6,"")</f>
        <v/>
      </c>
      <c r="V23" s="38" t="str">
        <f t="shared" ref="V23:V29" si="29">IF(AND(D23&gt;E23,E23&lt;6),E23,"")</f>
        <v/>
      </c>
      <c r="W23" s="38" t="str">
        <f t="shared" ref="W23:W29" si="30">IF(AND(D23&lt;E23,E23&gt;=6,D23&lt;=6),6-D23,"")</f>
        <v/>
      </c>
      <c r="X23" s="38" t="str">
        <f t="shared" ref="X23:X28" si="31">IF(AND(D23&lt;E23,E23&lt;6),6-E23,"")</f>
        <v/>
      </c>
      <c r="Y23" s="39" t="s">
        <v>47</v>
      </c>
    </row>
    <row r="24" spans="1:25" x14ac:dyDescent="0.2">
      <c r="A24" s="32">
        <v>42353</v>
      </c>
      <c r="B24" s="32" t="s">
        <v>52</v>
      </c>
      <c r="C24" s="33"/>
      <c r="D24" s="35"/>
      <c r="E24" s="35"/>
      <c r="F24" t="str">
        <f>IF(K24="X",Gesamt!$C$8,IF(J24="X",Gesamt!$C$9,IF(IF(E24&lt;D24,E24+(24-D24),E24-D24)&gt;0,IF(E24&lt;D24,E24+(24-D24),E24-D24),"")))</f>
        <v/>
      </c>
      <c r="G24" s="36" t="str">
        <f t="shared" si="21"/>
        <v/>
      </c>
      <c r="H24" s="36" t="str">
        <f t="shared" si="22"/>
        <v/>
      </c>
      <c r="I24" s="36" t="str">
        <f t="shared" si="23"/>
        <v/>
      </c>
      <c r="J24" s="36" t="str">
        <f t="shared" si="24"/>
        <v/>
      </c>
      <c r="K24" s="36" t="str">
        <f t="shared" si="25"/>
        <v/>
      </c>
      <c r="L24" s="38">
        <f>IF(OR(Q24=1,Q25=1,B24="Sonntag",B25="Sonntag"),"",SUM(R24:W24))</f>
        <v>0</v>
      </c>
      <c r="M24" s="38" t="str">
        <f>IF(B24="Sonntag","",IF(AND(Q24=1,D24&gt;E24),SUM(U24:W24),""))</f>
        <v/>
      </c>
      <c r="N24" s="38" t="str">
        <f>IF(OR(AND(Q24=1,Q25=1),AND(Q25=1,B24="Sonntag")),"",IF(Q25=1,SUM(R24:T24),""))</f>
        <v/>
      </c>
      <c r="O24" s="38" t="str">
        <f>IF(Q25=1,"",IF(AND(B24="Sonntag",D24&gt;E24,Q24=0),SUM(U24:W24),""))</f>
        <v/>
      </c>
      <c r="P24" s="38" t="str">
        <f>IF(OR(Q24=1,Q25=1),"",IF(B25="Sonntag",SUM(R24:W24),""))</f>
        <v/>
      </c>
      <c r="Q24" s="38" t="b">
        <f>OR(Feiertage!$B$1=A24,Feiertage!$B$2=A24,Feiertage!$B$3=A24,Feiertage!$B$4=A24,Feiertage!$B$5=A24,Feiertage!$B$6=A24,Feiertage!$B$7=A24,Feiertage!$B$8=A24,Feiertage!$B$9=A24)</f>
        <v>0</v>
      </c>
      <c r="R24" s="38" t="str">
        <f>IF(AND(D24&gt;E24,D24&lt;20),4,"")</f>
        <v/>
      </c>
      <c r="S24" s="38" t="str">
        <f t="shared" si="26"/>
        <v/>
      </c>
      <c r="T24" s="38" t="str">
        <f t="shared" si="27"/>
        <v/>
      </c>
      <c r="U24" s="38" t="str">
        <f t="shared" si="28"/>
        <v/>
      </c>
      <c r="V24" s="38" t="str">
        <f t="shared" si="29"/>
        <v/>
      </c>
      <c r="W24" s="38" t="str">
        <f t="shared" si="30"/>
        <v/>
      </c>
      <c r="X24" s="38" t="str">
        <f t="shared" si="31"/>
        <v/>
      </c>
      <c r="Y24" s="39" t="s">
        <v>47</v>
      </c>
    </row>
    <row r="25" spans="1:25" x14ac:dyDescent="0.2">
      <c r="A25" s="32">
        <v>42354</v>
      </c>
      <c r="B25" s="32" t="s">
        <v>53</v>
      </c>
      <c r="C25" s="33"/>
      <c r="D25" s="35"/>
      <c r="E25" s="35"/>
      <c r="F25" t="str">
        <f>IF(K25="X",Gesamt!$C$8,IF(J25="X",Gesamt!$C$9,IF(IF(E25&lt;D25,E25+(24-D25),E25-D25)&gt;0,IF(E25&lt;D25,E25+(24-D25),E25-D25),"")))</f>
        <v/>
      </c>
      <c r="G25" s="36" t="str">
        <f t="shared" si="21"/>
        <v/>
      </c>
      <c r="H25" s="36" t="str">
        <f t="shared" si="22"/>
        <v/>
      </c>
      <c r="I25" s="36" t="str">
        <f t="shared" si="23"/>
        <v/>
      </c>
      <c r="J25" s="36" t="str">
        <f t="shared" si="24"/>
        <v/>
      </c>
      <c r="K25" s="36" t="str">
        <f t="shared" si="25"/>
        <v/>
      </c>
      <c r="L25" s="38">
        <f>IF(OR(Q25=1,Q26=1,B25="Sonntag",B26="Sonntag"),"",SUM(R25:W25))</f>
        <v>0</v>
      </c>
      <c r="M25" s="38" t="str">
        <f>IF(B25="Sonntag","",IF(AND(Q25=1,D25&gt;E25),SUM(U25:W25),""))</f>
        <v/>
      </c>
      <c r="N25" s="38" t="str">
        <f>IF(OR(AND(Q25=1,Q26=1),AND(Q26=1,B25="Sonntag")),"",IF(Q26=1,SUM(R25:T25),""))</f>
        <v/>
      </c>
      <c r="O25" s="38" t="str">
        <f>IF(Q26=1,"",IF(AND(B25="Sonntag",D25&gt;E25,Q25=0),SUM(U25:W25),""))</f>
        <v/>
      </c>
      <c r="P25" s="38" t="str">
        <f>IF(OR(Q25=1,Q26=1),"",IF(B26="Sonntag",SUM(R25:W25),""))</f>
        <v/>
      </c>
      <c r="Q25" s="38" t="b">
        <f>OR(Feiertage!$B$1=A25,Feiertage!$B$2=A25,Feiertage!$B$3=A25,Feiertage!$B$4=A25,Feiertage!$B$5=A25,Feiertage!$B$6=A25,Feiertage!$B$7=A25,Feiertage!$B$8=A25,Feiertage!$B$9=A25)</f>
        <v>0</v>
      </c>
      <c r="R25" s="38" t="str">
        <f>IF(AND(D25&gt;E25,D25&lt;20),4,"")</f>
        <v/>
      </c>
      <c r="S25" s="38" t="str">
        <f t="shared" si="26"/>
        <v/>
      </c>
      <c r="T25" s="38" t="str">
        <f t="shared" si="27"/>
        <v/>
      </c>
      <c r="U25" s="38" t="str">
        <f t="shared" si="28"/>
        <v/>
      </c>
      <c r="V25" s="38" t="str">
        <f t="shared" si="29"/>
        <v/>
      </c>
      <c r="W25" s="38" t="str">
        <f t="shared" si="30"/>
        <v/>
      </c>
      <c r="X25" s="38" t="str">
        <f t="shared" si="31"/>
        <v/>
      </c>
      <c r="Y25" s="39" t="s">
        <v>47</v>
      </c>
    </row>
    <row r="26" spans="1:25" x14ac:dyDescent="0.2">
      <c r="A26" s="32">
        <v>42355</v>
      </c>
      <c r="B26" s="32" t="s">
        <v>46</v>
      </c>
      <c r="C26" s="33"/>
      <c r="D26" s="35"/>
      <c r="E26" s="35"/>
      <c r="F26" t="str">
        <f>IF(K26="X",Gesamt!$C$8,IF(J26="X",Gesamt!$C$9,IF(IF(E26&lt;D26,E26+(24-D26),E26-D26)&gt;0,IF(E26&lt;D26,E26+(24-D26),E26-D26),"")))</f>
        <v/>
      </c>
      <c r="G26" s="36" t="str">
        <f t="shared" si="21"/>
        <v/>
      </c>
      <c r="H26" s="36" t="str">
        <f t="shared" si="22"/>
        <v/>
      </c>
      <c r="I26" s="36" t="str">
        <f t="shared" si="23"/>
        <v/>
      </c>
      <c r="J26" s="36" t="str">
        <f t="shared" si="24"/>
        <v/>
      </c>
      <c r="K26" s="36" t="str">
        <f t="shared" si="25"/>
        <v/>
      </c>
      <c r="L26" s="38">
        <f>IF(OR(Q26=1,Q27=1,B26="Sonntag",B27="Sonntag"),"",SUM(R26:W26))</f>
        <v>0</v>
      </c>
      <c r="M26" s="38" t="str">
        <f>IF(B26="Sonntag","",IF(AND(Q26=1,D26&gt;E26),SUM(U26:W26),""))</f>
        <v/>
      </c>
      <c r="N26" s="38" t="str">
        <f>IF(OR(AND(Q26=1,Q27=1),AND(Q27=1,B26="Sonntag")),"",IF(Q27=1,SUM(R26:T26),""))</f>
        <v/>
      </c>
      <c r="O26" s="38" t="str">
        <f>IF(Q27=1,"",IF(AND(B26="Sonntag",D26&gt;E26,Q26=0),SUM(U26:W26),""))</f>
        <v/>
      </c>
      <c r="P26" s="38" t="str">
        <f>IF(OR(Q26=1,Q27=1),"",IF(B27="Sonntag",SUM(R26:W26),""))</f>
        <v/>
      </c>
      <c r="Q26" s="38" t="b">
        <f>OR(Feiertage!$B$1=A26,Feiertage!$B$2=A26,Feiertage!$B$3=A26,Feiertage!$B$4=A26,Feiertage!$B$5=A26,Feiertage!$B$6=A26,Feiertage!$B$7=A26,Feiertage!$B$8=A26,Feiertage!$B$9=A26)</f>
        <v>0</v>
      </c>
      <c r="R26" s="38" t="str">
        <f>IF(AND(D26&gt;E26,D26&lt;20),4,"")</f>
        <v/>
      </c>
      <c r="S26" s="38" t="str">
        <f t="shared" si="26"/>
        <v/>
      </c>
      <c r="T26" s="38" t="str">
        <f t="shared" si="27"/>
        <v/>
      </c>
      <c r="U26" s="38" t="str">
        <f t="shared" si="28"/>
        <v/>
      </c>
      <c r="V26" s="38" t="str">
        <f t="shared" si="29"/>
        <v/>
      </c>
      <c r="W26" s="38" t="str">
        <f t="shared" si="30"/>
        <v/>
      </c>
      <c r="X26" s="38" t="str">
        <f t="shared" si="31"/>
        <v/>
      </c>
      <c r="Y26" s="39" t="s">
        <v>47</v>
      </c>
    </row>
    <row r="27" spans="1:25" x14ac:dyDescent="0.2">
      <c r="A27" s="32">
        <v>42356</v>
      </c>
      <c r="B27" s="32" t="s">
        <v>48</v>
      </c>
      <c r="C27" s="33"/>
      <c r="D27" s="35"/>
      <c r="E27" s="35"/>
      <c r="F27" t="str">
        <f>IF(K27="X",Gesamt!$C$8,IF(J27="X",Gesamt!$C$9,IF(IF(E27&lt;D27,E27+(24-D27),E27-D27)&gt;0,IF(E27&lt;D27,E27+(24-D27),E27-D27),"")))</f>
        <v/>
      </c>
      <c r="G27" s="36" t="str">
        <f t="shared" si="21"/>
        <v/>
      </c>
      <c r="H27" s="36" t="str">
        <f t="shared" si="22"/>
        <v/>
      </c>
      <c r="I27" s="36" t="str">
        <f t="shared" si="23"/>
        <v/>
      </c>
      <c r="J27" s="36" t="str">
        <f t="shared" si="24"/>
        <v/>
      </c>
      <c r="K27" s="36" t="str">
        <f t="shared" si="25"/>
        <v/>
      </c>
      <c r="L27" s="38">
        <f>IF(OR(Q27=1,Q28=1,B27="Sonntag",B28="Sonntag"),"",SUM(R27:W27))</f>
        <v>0</v>
      </c>
      <c r="M27" s="38" t="str">
        <f>IF(B27="Sonntag","",IF(AND(Q27=1,D27&gt;E27),SUM(U27:W27),""))</f>
        <v/>
      </c>
      <c r="N27" s="38" t="str">
        <f>IF(OR(AND(Q27=1,Q28=1),AND(Q28=1,B27="Sonntag")),"",IF(Q28=1,SUM(R27:T27),""))</f>
        <v/>
      </c>
      <c r="O27" s="38" t="str">
        <f>IF(Q28=1,"",IF(AND(B27="Sonntag",D27&gt;E27,Q27=0),SUM(U27:W27),""))</f>
        <v/>
      </c>
      <c r="P27" s="38" t="str">
        <f>IF(OR(Q27=1,Q28=1),"",IF(B28="Sonntag",SUM(R27:W27),""))</f>
        <v/>
      </c>
      <c r="Q27" s="38" t="b">
        <f>OR(Feiertage!$B$1=A27,Feiertage!$B$2=A27,Feiertage!$B$3=A27,Feiertage!$B$4=A27,Feiertage!$B$5=A27,Feiertage!$B$6=A27,Feiertage!$B$7=A27,Feiertage!$B$8=A27,Feiertage!$B$9=A27)</f>
        <v>0</v>
      </c>
      <c r="R27" s="38" t="str">
        <f>IF(AND(D27&gt;E27,D27&lt;20),4,"")</f>
        <v/>
      </c>
      <c r="S27" s="38" t="str">
        <f t="shared" si="26"/>
        <v/>
      </c>
      <c r="T27" s="38" t="str">
        <f t="shared" si="27"/>
        <v/>
      </c>
      <c r="U27" s="38" t="str">
        <f t="shared" si="28"/>
        <v/>
      </c>
      <c r="V27" s="38" t="str">
        <f t="shared" si="29"/>
        <v/>
      </c>
      <c r="W27" s="38" t="str">
        <f t="shared" si="30"/>
        <v/>
      </c>
      <c r="X27" s="38" t="str">
        <f t="shared" si="31"/>
        <v/>
      </c>
      <c r="Y27" s="39" t="s">
        <v>47</v>
      </c>
    </row>
    <row r="28" spans="1:25" x14ac:dyDescent="0.2">
      <c r="A28" s="32">
        <v>42357</v>
      </c>
      <c r="B28" s="32" t="s">
        <v>49</v>
      </c>
      <c r="C28" s="33"/>
      <c r="D28" s="35"/>
      <c r="E28" s="35"/>
      <c r="F28" t="str">
        <f>IF(K28="X",Gesamt!$C$8,IF(J28="X",Gesamt!$C$9,IF(IF(E28&lt;D28,E28+(24-D28),E28-D28)&gt;0,IF(E28&lt;D28,E28+(24-D28),E28-D28),"")))</f>
        <v/>
      </c>
      <c r="G28" s="36" t="str">
        <f t="shared" si="21"/>
        <v/>
      </c>
      <c r="H28" s="36" t="str">
        <f t="shared" si="22"/>
        <v/>
      </c>
      <c r="I28" s="36" t="str">
        <f t="shared" si="23"/>
        <v/>
      </c>
      <c r="J28" s="36" t="str">
        <f t="shared" si="24"/>
        <v/>
      </c>
      <c r="K28" s="36" t="str">
        <f t="shared" si="25"/>
        <v/>
      </c>
      <c r="L28" s="42" t="str">
        <f>IF(OR(Q28=1,Q29=1,B28="Sonntag",B29="Sonntag"),"",SUM(R28:X28))</f>
        <v/>
      </c>
      <c r="M28" s="42" t="str">
        <f>IF(B28="Sonntag","",IF(AND(Q28=1,D28&gt;E28),SUM(U28:X28),""))</f>
        <v/>
      </c>
      <c r="N28" s="42" t="str">
        <f>IF(AND(Q28=1,Q29=1),"",IF(Q29=1,SUM(R28:T28),""))</f>
        <v/>
      </c>
      <c r="O28" s="42" t="str">
        <f>IF(Q29=1,"",IF(AND(B28="Sonntag",D28&gt;E28,Q28=0),SUM(U28:X28),""))</f>
        <v/>
      </c>
      <c r="P28" s="42">
        <f>IF(OR(Q28=1,Q29=1),"",IF(B29="Sonntag",SUM(R28:T28),""))</f>
        <v>0</v>
      </c>
      <c r="Q28" s="42" t="b">
        <f>OR(Feiertage!$B$1=A28,Feiertage!$B$2=A28,Feiertage!$B$3=A28,Feiertage!$B$4=A28,Feiertage!$B$5=A28,Feiertage!$B$6=A28,Feiertage!$B$7=A28,Feiertage!$B$8=A28,Feiertage!$B$9=A28)</f>
        <v>0</v>
      </c>
      <c r="R28" s="42" t="str">
        <f>IF(AND(D28&gt;E28,D28&lt;20),4,IF(AND(D28&lt;E28,D28&lt;=6),6-D28,""))</f>
        <v/>
      </c>
      <c r="S28" s="42" t="str">
        <f t="shared" si="26"/>
        <v/>
      </c>
      <c r="T28" s="42" t="str">
        <f t="shared" si="27"/>
        <v/>
      </c>
      <c r="U28" s="42" t="str">
        <f t="shared" si="28"/>
        <v/>
      </c>
      <c r="V28" s="42" t="str">
        <f t="shared" si="29"/>
        <v/>
      </c>
      <c r="W28" s="42" t="str">
        <f t="shared" si="30"/>
        <v/>
      </c>
      <c r="X28" s="42" t="str">
        <f t="shared" si="31"/>
        <v/>
      </c>
      <c r="Y28" s="43" t="s">
        <v>49</v>
      </c>
    </row>
    <row r="29" spans="1:25" x14ac:dyDescent="0.2">
      <c r="A29" s="32">
        <v>42358</v>
      </c>
      <c r="B29" s="32" t="s">
        <v>44</v>
      </c>
      <c r="C29" s="33"/>
      <c r="D29" s="35"/>
      <c r="E29" s="35"/>
      <c r="F29" t="str">
        <f>IF(K29="X",Gesamt!$C$8,IF(J29="X",Gesamt!$C$9,IF(IF(E29&lt;D29,E29+(24-D29),E29-D29)&gt;0,IF(E29&lt;D29,E29+(24-D29),E29-D29),"")))</f>
        <v/>
      </c>
      <c r="G29" s="36" t="str">
        <f t="shared" si="21"/>
        <v/>
      </c>
      <c r="H29" s="36" t="str">
        <f t="shared" si="22"/>
        <v/>
      </c>
      <c r="I29" s="36" t="str">
        <f t="shared" si="23"/>
        <v/>
      </c>
      <c r="J29" s="36" t="str">
        <f t="shared" si="24"/>
        <v/>
      </c>
      <c r="K29" s="36" t="str">
        <f t="shared" si="25"/>
        <v/>
      </c>
      <c r="L29" s="45" t="str">
        <f>IF(OR(Q29=1,Q30=1,B29="Sonntag",B30="Sonntag"),"",SUM(R29:X29))</f>
        <v/>
      </c>
      <c r="M29" s="45" t="str">
        <f>IF(B30="Sonntag","",IF(AND(Q29=1,D29&gt;E29),SUM(U29:X29),""))</f>
        <v/>
      </c>
      <c r="N29" s="45" t="str">
        <f>IF(AND(Q29=1,Q31=1),"",IF(Q30=1,SUM(R29:T29),""))</f>
        <v/>
      </c>
      <c r="O29" s="45" t="str">
        <f>IF(Q31=1,"",IF(AND(B29="Sonntag",D29&gt;E29,Q29=0),SUM(U29:X29),""))</f>
        <v/>
      </c>
      <c r="P29" s="45" t="str">
        <f>IF(OR(Q29=1,Q31=1),"",IF(B30="Sonntag",SUM(R29:T29),""))</f>
        <v/>
      </c>
      <c r="Q29" s="45" t="b">
        <f>OR(Feiertage!$B$1=A29,Feiertage!$B$2=A29,Feiertage!$B$3=A29,Feiertage!$B$4=A29,Feiertage!$B$5=A29,Feiertage!$B$6=A29,Feiertage!$B$7=A29,Feiertage!$B$8=A29,Feiertage!$B$9=A29)</f>
        <v>0</v>
      </c>
      <c r="R29" s="45" t="str">
        <f>IF(AND(D29&gt;E29,D29&lt;20),4,"")</f>
        <v/>
      </c>
      <c r="S29" s="45" t="str">
        <f t="shared" si="26"/>
        <v/>
      </c>
      <c r="T29" s="45" t="str">
        <f t="shared" si="27"/>
        <v/>
      </c>
      <c r="U29" s="45" t="str">
        <f t="shared" si="28"/>
        <v/>
      </c>
      <c r="V29" s="45" t="str">
        <f t="shared" si="29"/>
        <v/>
      </c>
      <c r="W29" s="45" t="str">
        <f t="shared" si="30"/>
        <v/>
      </c>
      <c r="X29" s="45" t="str">
        <f>IF(AND(D29&lt;E29,E29&lt;6),E29-D29,"")</f>
        <v/>
      </c>
      <c r="Y29" s="46" t="s">
        <v>44</v>
      </c>
    </row>
    <row r="30" spans="1:25" x14ac:dyDescent="0.2">
      <c r="A30" s="32"/>
      <c r="B30" s="32"/>
      <c r="C30" s="33"/>
      <c r="D30" s="102" t="s">
        <v>50</v>
      </c>
      <c r="E30" s="102"/>
      <c r="F30" s="48">
        <f>SUM(F23:F29)</f>
        <v>0</v>
      </c>
      <c r="G30" s="48">
        <f>SUM(G23:G29)</f>
        <v>0</v>
      </c>
      <c r="H30" s="48">
        <f>SUM(H23:H29)</f>
        <v>0</v>
      </c>
      <c r="I30" s="48">
        <f>SUM(I23:I29)</f>
        <v>0</v>
      </c>
      <c r="J30" s="49">
        <f>COUNTIF(J23:J29,"X")</f>
        <v>0</v>
      </c>
      <c r="K30" s="50">
        <f>COUNTIF(K23:K29,"X")</f>
        <v>0</v>
      </c>
      <c r="L30" s="31"/>
      <c r="M30" s="31"/>
      <c r="N30" s="31"/>
      <c r="O30" s="31"/>
      <c r="P30" s="31"/>
    </row>
    <row r="31" spans="1:25" x14ac:dyDescent="0.2">
      <c r="A31" s="32">
        <v>42359</v>
      </c>
      <c r="B31" s="32" t="s">
        <v>51</v>
      </c>
      <c r="C31" s="33"/>
      <c r="D31" s="35"/>
      <c r="E31" s="35"/>
      <c r="F31" t="str">
        <f>IF(K31="X",Gesamt!$C$8,IF(J31="X",Gesamt!$C$9,IF(IF(E31&lt;D31,E31+(24-D31),E31-D31)&gt;0,IF(E31&lt;D31,E31+(24-D31),E31-D31),"")))</f>
        <v/>
      </c>
      <c r="G31" s="36" t="str">
        <f t="shared" ref="G31:G37" si="32">IF(SUM(L31:P31)=0,"",SUM(L31:P31))</f>
        <v/>
      </c>
      <c r="H31" s="36" t="str">
        <f t="shared" ref="H31:H37" si="33">IF(D31="","",IF(Q31=0,IF(B31="Sonntag",IF(D31&gt;E31,24-D31,E31-D31),IF(AND(B31="Samstag",Q32=0),IF(D31&gt;E31,E31,""),"")),IF(AND(B31="Samstag",Q32=0),IF(D31&gt;E31,E31,""),"")))</f>
        <v/>
      </c>
      <c r="I31" s="36" t="str">
        <f t="shared" ref="I31:I37" si="34">IF(D31="","",IF(AND(Q31=1,Q32=1),IF(D31&gt;E31,24-D31+E31,E31-D31),IF(Q31=1,IF(D31&gt;E31,24-D31,E31-D31),IF(AND(Q32=1,D31&gt;E31),E31,""))))</f>
        <v/>
      </c>
      <c r="J31" s="36" t="str">
        <f t="shared" ref="J31:J37" si="35">IF(C31="Urlaub","X","")</f>
        <v/>
      </c>
      <c r="K31" s="36" t="str">
        <f t="shared" ref="K31:K37" si="36">IF(C31="Krank","X","")</f>
        <v/>
      </c>
      <c r="L31" s="38">
        <f>IF(OR(Q31=1,Q32=1,B31="Sonntag",B32="Sonntag"),"",SUM(R31:W31))</f>
        <v>0</v>
      </c>
      <c r="M31" s="38" t="str">
        <f>IF(B31="Sonntag","",IF(AND(Q31=1,D31&gt;E31),SUM(U31:W31),""))</f>
        <v/>
      </c>
      <c r="N31" s="38" t="str">
        <f>IF(OR(AND(Q31=1,Q32=1),AND(Q32=1,B31="Sonntag")),"",IF(Q32=1,SUM(R31:T31),""))</f>
        <v/>
      </c>
      <c r="O31" s="38" t="str">
        <f>IF(Q32=1,"",IF(AND(B31="Sonntag",D31&gt;E31,Q31=0),SUM(U31:W31),""))</f>
        <v/>
      </c>
      <c r="P31" s="38" t="str">
        <f>IF(OR(Q31=1,Q32=1),"",IF(B32="Sonntag",SUM(R31:W31),""))</f>
        <v/>
      </c>
      <c r="Q31" s="38" t="b">
        <f>OR(Feiertage!$B$1=A31,Feiertage!$B$2=A31,Feiertage!$B$3=A31,Feiertage!$B$4=A31,Feiertage!$B$5=A31,Feiertage!$B$6=A31,Feiertage!$B$7=A31,Feiertage!$B$8=A31,Feiertage!$B$9=A31)</f>
        <v>0</v>
      </c>
      <c r="R31" s="38" t="str">
        <f>IF(AND(D31&gt;E31,D31&lt;20),4,"")</f>
        <v/>
      </c>
      <c r="S31" s="38" t="str">
        <f t="shared" ref="S31:S37" si="37">IF(AND(D31&gt;E31,D31&gt;=20),24-D31,"")</f>
        <v/>
      </c>
      <c r="T31" s="38" t="str">
        <f t="shared" ref="T31:T37" si="38">IF(AND(D31&lt;E31,E31&gt;=20),E31-20,"")</f>
        <v/>
      </c>
      <c r="U31" s="38" t="str">
        <f t="shared" ref="U31:U37" si="39">IF(AND(D31&gt;E31,E31&gt;=6),6,"")</f>
        <v/>
      </c>
      <c r="V31" s="38" t="str">
        <f t="shared" ref="V31:V37" si="40">IF(AND(D31&gt;E31,E31&lt;6),E31,"")</f>
        <v/>
      </c>
      <c r="W31" s="38" t="str">
        <f t="shared" ref="W31:W37" si="41">IF(AND(D31&lt;E31,E31&gt;=6,D31&lt;=6),6-D31,"")</f>
        <v/>
      </c>
      <c r="X31" s="38" t="str">
        <f t="shared" ref="X31:X36" si="42">IF(AND(D31&lt;E31,E31&lt;6),6-E31,"")</f>
        <v/>
      </c>
      <c r="Y31" s="39" t="s">
        <v>47</v>
      </c>
    </row>
    <row r="32" spans="1:25" x14ac:dyDescent="0.2">
      <c r="A32" s="32">
        <v>42360</v>
      </c>
      <c r="B32" s="32" t="s">
        <v>52</v>
      </c>
      <c r="C32" s="33"/>
      <c r="D32" s="35"/>
      <c r="E32" s="35"/>
      <c r="F32" t="str">
        <f>IF(K32="X",Gesamt!$C$8,IF(J32="X",Gesamt!$C$9,IF(IF(E32&lt;D32,E32+(24-D32),E32-D32)&gt;0,IF(E32&lt;D32,E32+(24-D32),E32-D32),"")))</f>
        <v/>
      </c>
      <c r="G32" s="36" t="str">
        <f t="shared" si="32"/>
        <v/>
      </c>
      <c r="H32" s="36" t="str">
        <f t="shared" si="33"/>
        <v/>
      </c>
      <c r="I32" s="36" t="str">
        <f t="shared" si="34"/>
        <v/>
      </c>
      <c r="J32" s="36" t="str">
        <f t="shared" si="35"/>
        <v/>
      </c>
      <c r="K32" s="36" t="str">
        <f t="shared" si="36"/>
        <v/>
      </c>
      <c r="L32" s="38">
        <f>IF(OR(Q32=1,Q33=1,B32="Sonntag",B33="Sonntag"),"",SUM(R32:W32))</f>
        <v>0</v>
      </c>
      <c r="M32" s="38" t="str">
        <f>IF(B32="Sonntag","",IF(AND(Q32=1,D32&gt;E32),SUM(U32:W32),""))</f>
        <v/>
      </c>
      <c r="N32" s="38" t="str">
        <f>IF(OR(AND(Q32=1,Q33=1),AND(Q33=1,B32="Sonntag")),"",IF(Q33=1,SUM(R32:T32),""))</f>
        <v/>
      </c>
      <c r="O32" s="38" t="str">
        <f>IF(Q33=1,"",IF(AND(B32="Sonntag",D32&gt;E32,Q32=0),SUM(U32:W32),""))</f>
        <v/>
      </c>
      <c r="P32" s="38" t="str">
        <f>IF(OR(Q32=1,Q33=1),"",IF(B33="Sonntag",SUM(R32:W32),""))</f>
        <v/>
      </c>
      <c r="Q32" s="38" t="b">
        <f>OR(Feiertage!$B$1=A32,Feiertage!$B$2=A32,Feiertage!$B$3=A32,Feiertage!$B$4=A32,Feiertage!$B$5=A32,Feiertage!$B$6=A32,Feiertage!$B$7=A32,Feiertage!$B$8=A32,Feiertage!$B$9=A32)</f>
        <v>0</v>
      </c>
      <c r="R32" s="38" t="str">
        <f>IF(AND(D32&gt;E32,D32&lt;20),4,"")</f>
        <v/>
      </c>
      <c r="S32" s="38" t="str">
        <f t="shared" si="37"/>
        <v/>
      </c>
      <c r="T32" s="38" t="str">
        <f t="shared" si="38"/>
        <v/>
      </c>
      <c r="U32" s="38" t="str">
        <f t="shared" si="39"/>
        <v/>
      </c>
      <c r="V32" s="38" t="str">
        <f t="shared" si="40"/>
        <v/>
      </c>
      <c r="W32" s="38" t="str">
        <f t="shared" si="41"/>
        <v/>
      </c>
      <c r="X32" s="38" t="str">
        <f t="shared" si="42"/>
        <v/>
      </c>
      <c r="Y32" s="39" t="s">
        <v>47</v>
      </c>
    </row>
    <row r="33" spans="1:25" x14ac:dyDescent="0.2">
      <c r="A33" s="32">
        <v>42361</v>
      </c>
      <c r="B33" s="32" t="s">
        <v>53</v>
      </c>
      <c r="C33" s="75"/>
      <c r="D33" s="35"/>
      <c r="E33" s="35"/>
      <c r="F33" t="str">
        <f>IF(K33="X",Gesamt!$C$8,IF(J33="X",Gesamt!$C$9,IF(IF(E33&lt;D33,E33+(24-D33),E33-D33)&gt;0,IF(E33&lt;D33,E33+(24-D33),E33-D33),"")))</f>
        <v/>
      </c>
      <c r="G33" s="36" t="str">
        <f t="shared" si="32"/>
        <v/>
      </c>
      <c r="H33" s="36" t="str">
        <f t="shared" si="33"/>
        <v/>
      </c>
      <c r="I33" s="36" t="str">
        <f t="shared" si="34"/>
        <v/>
      </c>
      <c r="J33" s="36" t="str">
        <f t="shared" si="35"/>
        <v/>
      </c>
      <c r="K33" s="36" t="str">
        <f t="shared" si="36"/>
        <v/>
      </c>
      <c r="L33" s="38">
        <f>IF(OR(Q33=1,Q34=1,B33="Sonntag",B34="Sonntag"),"",SUM(R33:W33))</f>
        <v>0</v>
      </c>
      <c r="M33" s="38" t="str">
        <f>IF(B33="Sonntag","",IF(AND(Q33=1,D33&gt;E33),SUM(U33:W33),""))</f>
        <v/>
      </c>
      <c r="N33" s="38" t="str">
        <f>IF(OR(AND(Q33=1,Q34=1),AND(Q34=1,B33="Sonntag")),"",IF(Q34=1,SUM(R33:T33),""))</f>
        <v/>
      </c>
      <c r="O33" s="38" t="str">
        <f>IF(Q34=1,"",IF(AND(B33="Sonntag",D33&gt;E33,Q33=0),SUM(U33:W33),""))</f>
        <v/>
      </c>
      <c r="P33" s="38" t="str">
        <f>IF(OR(Q33=1,Q34=1),"",IF(B34="Sonntag",SUM(R33:W33),""))</f>
        <v/>
      </c>
      <c r="Q33" s="38" t="b">
        <f>OR(Feiertage!$B$1=A33,Feiertage!$B$2=A33,Feiertage!$B$3=A33,Feiertage!$B$4=A33,Feiertage!$B$5=A33,Feiertage!$B$6=A33,Feiertage!$B$7=A33,Feiertage!$B$8=A33,Feiertage!$B$9=A33)</f>
        <v>0</v>
      </c>
      <c r="R33" s="38" t="str">
        <f>IF(AND(D33&gt;E33,D33&lt;20),4,"")</f>
        <v/>
      </c>
      <c r="S33" s="38" t="str">
        <f t="shared" si="37"/>
        <v/>
      </c>
      <c r="T33" s="38" t="str">
        <f t="shared" si="38"/>
        <v/>
      </c>
      <c r="U33" s="38" t="str">
        <f t="shared" si="39"/>
        <v/>
      </c>
      <c r="V33" s="38" t="str">
        <f t="shared" si="40"/>
        <v/>
      </c>
      <c r="W33" s="38" t="str">
        <f t="shared" si="41"/>
        <v/>
      </c>
      <c r="X33" s="38" t="str">
        <f t="shared" si="42"/>
        <v/>
      </c>
      <c r="Y33" s="39" t="s">
        <v>47</v>
      </c>
    </row>
    <row r="34" spans="1:25" x14ac:dyDescent="0.2">
      <c r="A34" s="32">
        <v>42362</v>
      </c>
      <c r="B34" s="32" t="s">
        <v>46</v>
      </c>
      <c r="C34" s="75"/>
      <c r="D34" s="35"/>
      <c r="E34" s="35"/>
      <c r="F34" t="str">
        <f>IF(K34="X",Gesamt!$C$8,IF(J34="X",Gesamt!$C$9,IF(IF(E34&lt;D34,E34+(24-D34),E34-D34)&gt;0,IF(E34&lt;D34,E34+(24-D34),E34-D34),"")))</f>
        <v/>
      </c>
      <c r="G34" s="36" t="str">
        <f t="shared" si="32"/>
        <v/>
      </c>
      <c r="H34" s="36" t="str">
        <f t="shared" si="33"/>
        <v/>
      </c>
      <c r="I34" s="36" t="str">
        <f t="shared" si="34"/>
        <v/>
      </c>
      <c r="J34" s="36" t="str">
        <f t="shared" si="35"/>
        <v/>
      </c>
      <c r="K34" s="36" t="str">
        <f t="shared" si="36"/>
        <v/>
      </c>
      <c r="L34" s="38">
        <f>IF(OR(Q34=1,Q35=1,B34="Sonntag",B35="Sonntag"),"",SUM(R34:W34))</f>
        <v>0</v>
      </c>
      <c r="M34" s="38" t="str">
        <f>IF(B34="Sonntag","",IF(AND(Q34=1,D34&gt;E34),SUM(U34:W34),""))</f>
        <v/>
      </c>
      <c r="N34" s="38" t="str">
        <f>IF(OR(AND(Q34=1,Q35=1),AND(Q35=1,B34="Sonntag")),"",IF(Q35=1,SUM(R34:T34),""))</f>
        <v/>
      </c>
      <c r="O34" s="38" t="str">
        <f>IF(Q35=1,"",IF(AND(B34="Sonntag",D34&gt;E34,Q34=0),SUM(U34:W34),""))</f>
        <v/>
      </c>
      <c r="P34" s="38" t="str">
        <f>IF(OR(Q34=1,Q35=1),"",IF(B35="Sonntag",SUM(R34:W34),""))</f>
        <v/>
      </c>
      <c r="Q34" s="38" t="b">
        <f>OR(Feiertage!$B$1=A34,Feiertage!$B$2=A34,Feiertage!$B$3=A34,Feiertage!$B$4=A34,Feiertage!$B$5=A34,Feiertage!$B$6=A34,Feiertage!$B$7=A34,Feiertage!$B$8=A34,Feiertage!$B$9=A34)</f>
        <v>0</v>
      </c>
      <c r="R34" s="38" t="str">
        <f>IF(AND(D34&gt;E34,D34&lt;20),4,"")</f>
        <v/>
      </c>
      <c r="S34" s="38" t="str">
        <f t="shared" si="37"/>
        <v/>
      </c>
      <c r="T34" s="38" t="str">
        <f t="shared" si="38"/>
        <v/>
      </c>
      <c r="U34" s="38" t="str">
        <f t="shared" si="39"/>
        <v/>
      </c>
      <c r="V34" s="38" t="str">
        <f t="shared" si="40"/>
        <v/>
      </c>
      <c r="W34" s="38" t="str">
        <f t="shared" si="41"/>
        <v/>
      </c>
      <c r="X34" s="38" t="str">
        <f t="shared" si="42"/>
        <v/>
      </c>
      <c r="Y34" s="39" t="s">
        <v>47</v>
      </c>
    </row>
    <row r="35" spans="1:25" x14ac:dyDescent="0.2">
      <c r="A35" s="32">
        <v>42363</v>
      </c>
      <c r="B35" s="32" t="s">
        <v>48</v>
      </c>
      <c r="C35" s="33"/>
      <c r="D35" s="35"/>
      <c r="E35" s="35"/>
      <c r="F35" t="str">
        <f>IF(K35="X",Gesamt!$C$8,IF(J35="X",Gesamt!$C$9,IF(IF(E35&lt;D35,E35+(24-D35),E35-D35)&gt;0,IF(E35&lt;D35,E35+(24-D35),E35-D35),"")))</f>
        <v/>
      </c>
      <c r="G35" s="36" t="str">
        <f t="shared" si="32"/>
        <v/>
      </c>
      <c r="H35" s="36" t="str">
        <f t="shared" si="33"/>
        <v/>
      </c>
      <c r="I35" s="36" t="str">
        <f t="shared" si="34"/>
        <v/>
      </c>
      <c r="J35" s="36" t="str">
        <f t="shared" si="35"/>
        <v/>
      </c>
      <c r="K35" s="36" t="str">
        <f t="shared" si="36"/>
        <v/>
      </c>
      <c r="L35" s="38">
        <f>IF(OR(Q35=1,Q36=1,B35="Sonntag",B36="Sonntag"),"",SUM(R35:W35))</f>
        <v>0</v>
      </c>
      <c r="M35" s="38" t="str">
        <f>IF(B35="Sonntag","",IF(AND(Q35=1,D35&gt;E35),SUM(U35:W35),""))</f>
        <v/>
      </c>
      <c r="N35" s="38" t="str">
        <f>IF(OR(AND(Q35=1,Q36=1),AND(Q36=1,B35="Sonntag")),"",IF(Q36=1,SUM(R35:T35),""))</f>
        <v/>
      </c>
      <c r="O35" s="38" t="str">
        <f>IF(Q36=1,"",IF(AND(B35="Sonntag",D35&gt;E35,Q35=0),SUM(U35:W35),""))</f>
        <v/>
      </c>
      <c r="P35" s="38" t="str">
        <f>IF(OR(Q35=1,Q36=1),"",IF(B36="Sonntag",SUM(R35:W35),""))</f>
        <v/>
      </c>
      <c r="Q35" s="38" t="b">
        <f>OR(Feiertage!$B$1=A35,Feiertage!$B$2=A35,Feiertage!$B$3=A35,Feiertage!$B$4=A35,Feiertage!$B$5=A35,Feiertage!$B$6=A35,Feiertage!$B$7=A35,Feiertage!$B$8=A35,Feiertage!$B$9=A35)</f>
        <v>0</v>
      </c>
      <c r="R35" s="38" t="str">
        <f>IF(AND(D35&gt;E35,D35&lt;20),4,"")</f>
        <v/>
      </c>
      <c r="S35" s="38" t="str">
        <f t="shared" si="37"/>
        <v/>
      </c>
      <c r="T35" s="38" t="str">
        <f t="shared" si="38"/>
        <v/>
      </c>
      <c r="U35" s="38" t="str">
        <f t="shared" si="39"/>
        <v/>
      </c>
      <c r="V35" s="38" t="str">
        <f t="shared" si="40"/>
        <v/>
      </c>
      <c r="W35" s="38" t="str">
        <f t="shared" si="41"/>
        <v/>
      </c>
      <c r="X35" s="38" t="str">
        <f t="shared" si="42"/>
        <v/>
      </c>
      <c r="Y35" s="39" t="s">
        <v>47</v>
      </c>
    </row>
    <row r="36" spans="1:25" x14ac:dyDescent="0.2">
      <c r="A36" s="32">
        <v>42364</v>
      </c>
      <c r="B36" s="32" t="s">
        <v>49</v>
      </c>
      <c r="C36" s="33"/>
      <c r="D36" s="35"/>
      <c r="E36" s="35"/>
      <c r="F36" t="str">
        <f>IF(K36="X",Gesamt!$C$8,IF(J36="X",Gesamt!$C$9,IF(IF(E36&lt;D36,E36+(24-D36),E36-D36)&gt;0,IF(E36&lt;D36,E36+(24-D36),E36-D36),"")))</f>
        <v/>
      </c>
      <c r="G36" s="36" t="str">
        <f t="shared" si="32"/>
        <v/>
      </c>
      <c r="H36" s="36" t="str">
        <f t="shared" si="33"/>
        <v/>
      </c>
      <c r="I36" s="36" t="str">
        <f t="shared" si="34"/>
        <v/>
      </c>
      <c r="J36" s="36" t="str">
        <f t="shared" si="35"/>
        <v/>
      </c>
      <c r="K36" s="36" t="str">
        <f t="shared" si="36"/>
        <v/>
      </c>
      <c r="L36" s="42" t="str">
        <f>IF(OR(Q36=1,Q37=1,B36="Sonntag",B37="Sonntag"),"",SUM(R36:X36))</f>
        <v/>
      </c>
      <c r="M36" s="42" t="str">
        <f>IF(B36="Sonntag","",IF(AND(Q36=1,D36&gt;E36),SUM(U36:X36),""))</f>
        <v/>
      </c>
      <c r="N36" s="42" t="str">
        <f>IF(AND(Q36=1,Q37=1),"",IF(Q37=1,SUM(R36:T36),""))</f>
        <v/>
      </c>
      <c r="O36" s="42" t="str">
        <f>IF(Q37=1,"",IF(AND(B36="Sonntag",D36&gt;E36,Q36=0),SUM(U36:X36),""))</f>
        <v/>
      </c>
      <c r="P36" s="42">
        <f>IF(OR(Q36=1,Q37=1),"",IF(B37="Sonntag",SUM(R36:T36),""))</f>
        <v>0</v>
      </c>
      <c r="Q36" s="42" t="b">
        <f>OR(Feiertage!$B$1=A36,Feiertage!$B$2=A36,Feiertage!$B$3=A36,Feiertage!$B$4=A36,Feiertage!$B$5=A36,Feiertage!$B$6=A36,Feiertage!$B$7=A36,Feiertage!$B$8=A36,Feiertage!$B$9=A36)</f>
        <v>0</v>
      </c>
      <c r="R36" s="42" t="str">
        <f>IF(AND(D36&gt;E36,D36&lt;20),4,IF(AND(D36&lt;E36,D36&lt;=6),6-D36,""))</f>
        <v/>
      </c>
      <c r="S36" s="42" t="str">
        <f t="shared" si="37"/>
        <v/>
      </c>
      <c r="T36" s="42" t="str">
        <f t="shared" si="38"/>
        <v/>
      </c>
      <c r="U36" s="42" t="str">
        <f t="shared" si="39"/>
        <v/>
      </c>
      <c r="V36" s="42" t="str">
        <f t="shared" si="40"/>
        <v/>
      </c>
      <c r="W36" s="42" t="str">
        <f t="shared" si="41"/>
        <v/>
      </c>
      <c r="X36" s="42" t="str">
        <f t="shared" si="42"/>
        <v/>
      </c>
      <c r="Y36" s="43" t="s">
        <v>49</v>
      </c>
    </row>
    <row r="37" spans="1:25" x14ac:dyDescent="0.2">
      <c r="A37" s="32">
        <v>42365</v>
      </c>
      <c r="B37" s="32" t="s">
        <v>44</v>
      </c>
      <c r="C37" s="33"/>
      <c r="D37" s="35"/>
      <c r="E37" s="35"/>
      <c r="F37" t="str">
        <f>IF(K37="X",Gesamt!$C$8,IF(J37="X",Gesamt!$C$9,IF(IF(E37&lt;D37,E37+(24-D37),E37-D37)&gt;0,IF(E37&lt;D37,E37+(24-D37),E37-D37),"")))</f>
        <v/>
      </c>
      <c r="G37" s="36" t="str">
        <f t="shared" si="32"/>
        <v/>
      </c>
      <c r="H37" s="36" t="str">
        <f t="shared" si="33"/>
        <v/>
      </c>
      <c r="I37" s="36" t="str">
        <f t="shared" si="34"/>
        <v/>
      </c>
      <c r="J37" s="36" t="str">
        <f t="shared" si="35"/>
        <v/>
      </c>
      <c r="K37" s="36" t="str">
        <f t="shared" si="36"/>
        <v/>
      </c>
      <c r="L37" s="45" t="str">
        <f>IF(OR(Q37=1,Q38=1,B37="Sonntag",B38="Sonntag"),"",SUM(R37:X37))</f>
        <v/>
      </c>
      <c r="M37" s="45" t="str">
        <f>IF(B38="Sonntag","",IF(AND(Q37=1,D37&gt;E37),SUM(U37:X37),""))</f>
        <v/>
      </c>
      <c r="N37" s="45" t="str">
        <f>IF(AND(Q37=1,Q39=1),"",IF(Q38=1,SUM(R37:T37),""))</f>
        <v/>
      </c>
      <c r="O37" s="45" t="str">
        <f>IF(Q39=1,"",IF(AND(B37="Sonntag",D37&gt;E37,Q37=0),SUM(U37:X37),""))</f>
        <v/>
      </c>
      <c r="P37" s="45" t="str">
        <f>IF(OR(Q37=1,Q39=1),"",IF(B38="Sonntag",SUM(R37:T37),""))</f>
        <v/>
      </c>
      <c r="Q37" s="45" t="b">
        <f>OR(Feiertage!$B$1=A37,Feiertage!$B$2=A37,Feiertage!$B$3=A37,Feiertage!$B$4=A37,Feiertage!$B$5=A37,Feiertage!$B$6=A37,Feiertage!$B$7=A37,Feiertage!$B$8=A37,Feiertage!$B$9=A37)</f>
        <v>0</v>
      </c>
      <c r="R37" s="45" t="str">
        <f>IF(AND(D37&gt;E37,D37&lt;20),4,"")</f>
        <v/>
      </c>
      <c r="S37" s="45" t="str">
        <f t="shared" si="37"/>
        <v/>
      </c>
      <c r="T37" s="45" t="str">
        <f t="shared" si="38"/>
        <v/>
      </c>
      <c r="U37" s="45" t="str">
        <f t="shared" si="39"/>
        <v/>
      </c>
      <c r="V37" s="45" t="str">
        <f t="shared" si="40"/>
        <v/>
      </c>
      <c r="W37" s="45" t="str">
        <f t="shared" si="41"/>
        <v/>
      </c>
      <c r="X37" s="45" t="str">
        <f>IF(AND(D37&lt;E37,E37&lt;6),E37-D37,"")</f>
        <v/>
      </c>
      <c r="Y37" s="46" t="s">
        <v>44</v>
      </c>
    </row>
    <row r="38" spans="1:25" x14ac:dyDescent="0.2">
      <c r="A38" s="32"/>
      <c r="B38" s="32"/>
      <c r="C38" s="33"/>
      <c r="D38" s="102" t="s">
        <v>50</v>
      </c>
      <c r="E38" s="102"/>
      <c r="F38" s="48">
        <f>SUM(F31:F37)</f>
        <v>0</v>
      </c>
      <c r="G38" s="48">
        <f>SUM(G31:G37)</f>
        <v>0</v>
      </c>
      <c r="H38" s="48">
        <f>SUM(H31:H37)</f>
        <v>0</v>
      </c>
      <c r="I38" s="48">
        <f>SUM(I31:I37)</f>
        <v>0</v>
      </c>
      <c r="J38" s="49">
        <f>COUNTIF(J31:J37,"X")</f>
        <v>0</v>
      </c>
      <c r="K38" s="50">
        <f>COUNTIF(K31:K37,"X")</f>
        <v>0</v>
      </c>
      <c r="L38" s="31"/>
      <c r="M38" s="31"/>
      <c r="N38" s="31"/>
      <c r="O38" s="31"/>
      <c r="P38" s="31"/>
    </row>
    <row r="39" spans="1:25" x14ac:dyDescent="0.2">
      <c r="A39" s="32">
        <v>42366</v>
      </c>
      <c r="B39" s="32" t="s">
        <v>51</v>
      </c>
      <c r="C39" s="33"/>
      <c r="D39" s="35"/>
      <c r="E39" s="35"/>
      <c r="F39" t="str">
        <f>IF(K39="X",Gesamt!$C$8,IF(J39="X",Gesamt!$C$9,IF(IF(E39&lt;D39,E39+(24-D39),E39-D39)&gt;0,IF(E39&lt;D39,E39+(24-D39),E39-D39),"")))</f>
        <v/>
      </c>
      <c r="G39" s="36" t="str">
        <f>IF(SUM(L39:P39)=0,"",SUM(L39:P39))</f>
        <v/>
      </c>
      <c r="H39" s="36" t="str">
        <f>IF(D39="","",IF(Q39=0,IF(B39="Sonntag",IF(D39&gt;E39,24-D39,E39-D39),IF(AND(B39="Samstag",Q40=0),IF(D39&gt;E39,E39,""),"")),IF(AND(B39="Samstag",Q40=0),IF(D39&gt;E39,E39,""),"")))</f>
        <v/>
      </c>
      <c r="I39" s="36" t="str">
        <f>IF(D39="","",IF(AND(Q39=1,Q40=1),IF(D39&gt;E39,24-D39+E39,E39-D39),IF(Q39=1,IF(D39&gt;E39,24-D39,E39-D39),IF(AND(Q40=1,D39&gt;E39),E39,""))))</f>
        <v/>
      </c>
      <c r="J39" s="36" t="str">
        <f>IF(C39="Urlaub","X","")</f>
        <v/>
      </c>
      <c r="K39" s="36" t="str">
        <f>IF(C39="Krank","X","")</f>
        <v/>
      </c>
      <c r="L39" s="38">
        <f>IF(OR(Q39=1,Q40=1,B39="Sonntag",B40="Sonntag"),"",SUM(R39:W39))</f>
        <v>0</v>
      </c>
      <c r="M39" s="38" t="str">
        <f>IF(B39="Sonntag","",IF(AND(Q39=1,D39&gt;E39),SUM(U39:W39),""))</f>
        <v/>
      </c>
      <c r="N39" s="38" t="str">
        <f>IF(OR(AND(Q39=1,Q40=1),AND(Q40=1,B39="Sonntag")),"",IF(Q40=1,SUM(R39:T39),""))</f>
        <v/>
      </c>
      <c r="O39" s="38" t="str">
        <f>IF(Q40=1,"",IF(AND(B39="Sonntag",D39&gt;E39,Q39=0),SUM(U39:W39),""))</f>
        <v/>
      </c>
      <c r="P39" s="38" t="str">
        <f>IF(OR(Q39=1,Q40=1),"",IF(B40="Sonntag",SUM(R39:W39),""))</f>
        <v/>
      </c>
      <c r="Q39" s="38" t="b">
        <f>OR(Feiertage!$B$1=A39,Feiertage!$B$2=A39,Feiertage!$B$3=A39,Feiertage!$B$4=A39,Feiertage!$B$5=A39,Feiertage!$B$6=A39,Feiertage!$B$7=A39,Feiertage!$B$8=A39,Feiertage!$B$9=A39)</f>
        <v>0</v>
      </c>
      <c r="R39" s="38" t="str">
        <f>IF(AND(D39&gt;E39,D39&lt;20),4,"")</f>
        <v/>
      </c>
      <c r="S39" s="38" t="str">
        <f>IF(AND(D39&gt;E39,D39&gt;=20),24-D39,"")</f>
        <v/>
      </c>
      <c r="T39" s="38" t="str">
        <f>IF(AND(D39&lt;E39,E39&gt;=20),E39-20,"")</f>
        <v/>
      </c>
      <c r="U39" s="38" t="str">
        <f>IF(AND(D39&gt;E39,E39&gt;=6),6,"")</f>
        <v/>
      </c>
      <c r="V39" s="38" t="str">
        <f>IF(AND(D39&gt;E39,E39&lt;6),E39,"")</f>
        <v/>
      </c>
      <c r="W39" s="38" t="str">
        <f>IF(AND(D39&lt;E39,E39&gt;=6,D39&lt;=6),6-D39,"")</f>
        <v/>
      </c>
      <c r="X39" s="38" t="str">
        <f>IF(AND(D39&lt;E39,E39&lt;6),6-E39,"")</f>
        <v/>
      </c>
      <c r="Y39" s="39" t="s">
        <v>47</v>
      </c>
    </row>
    <row r="40" spans="1:25" x14ac:dyDescent="0.2">
      <c r="A40" s="32">
        <v>42367</v>
      </c>
      <c r="B40" s="32" t="s">
        <v>52</v>
      </c>
      <c r="C40" s="33"/>
      <c r="D40" s="35"/>
      <c r="E40" s="35"/>
      <c r="F40" t="str">
        <f>IF(K40="X",Gesamt!$C$8,IF(J40="X",Gesamt!$C$9,IF(IF(E40&lt;D40,E40+(24-D40),E40-D40)&gt;0,IF(E40&lt;D40,E40+(24-D40),E40-D40),"")))</f>
        <v/>
      </c>
      <c r="G40" s="36" t="str">
        <f>IF(SUM(L40:P40)=0,"",SUM(L40:P40))</f>
        <v/>
      </c>
      <c r="H40" s="36" t="str">
        <f>IF(D40="","",IF(Q40=0,IF(B40="Sonntag",IF(D40&gt;E40,24-D40,E40-D40),IF(AND(B40="Samstag",Q41=0),IF(D40&gt;E40,E40,""),"")),IF(AND(B40="Samstag",Q41=0),IF(D40&gt;E40,E40,""),"")))</f>
        <v/>
      </c>
      <c r="I40" s="36" t="str">
        <f>IF(D40="","",IF(AND(Q40=1,Q41=1),IF(D40&gt;E40,24-D40+E40,E40-D40),IF(Q40=1,IF(D40&gt;E40,24-D40,E40-D40),IF(AND(Q41=1,D40&gt;E40),E40,""))))</f>
        <v/>
      </c>
      <c r="J40" s="36" t="str">
        <f>IF(C40="Urlaub","X","")</f>
        <v/>
      </c>
      <c r="K40" s="36" t="str">
        <f>IF(C40="Krank","X","")</f>
        <v/>
      </c>
      <c r="L40" s="38">
        <f>IF(OR(Q40=1,Q41=1,B40="Sonntag",B41="Sonntag"),"",SUM(R40:W40))</f>
        <v>0</v>
      </c>
      <c r="M40" s="38" t="str">
        <f>IF(B40="Sonntag","",IF(AND(Q40=1,D40&gt;E40),SUM(U40:W40),""))</f>
        <v/>
      </c>
      <c r="N40" s="38" t="str">
        <f>IF(OR(AND(Q40=1,Q41=1),AND(Q41=1,B40="Sonntag")),"",IF(Q41=1,SUM(R40:T40),""))</f>
        <v/>
      </c>
      <c r="O40" s="38" t="str">
        <f>IF(Q41=1,"",IF(AND(B40="Sonntag",D40&gt;E40,Q40=0),SUM(U40:W40),""))</f>
        <v/>
      </c>
      <c r="P40" s="38" t="str">
        <f>IF(OR(Q40=1,Q41=1),"",IF(B41="Sonntag",SUM(R40:W40),""))</f>
        <v/>
      </c>
      <c r="Q40" s="38" t="b">
        <f>OR(Feiertage!$B$1=A40,Feiertage!$B$2=A40,Feiertage!$B$3=A40,Feiertage!$B$4=A40,Feiertage!$B$5=A40,Feiertage!$B$6=A40,Feiertage!$B$7=A40,Feiertage!$B$8=A40,Feiertage!$B$9=A40)</f>
        <v>0</v>
      </c>
      <c r="R40" s="38" t="str">
        <f>IF(AND(D40&gt;E40,D40&lt;20),4,"")</f>
        <v/>
      </c>
      <c r="S40" s="38" t="str">
        <f>IF(AND(D40&gt;E40,D40&gt;=20),24-D40,"")</f>
        <v/>
      </c>
      <c r="T40" s="38" t="str">
        <f>IF(AND(D40&lt;E40,E40&gt;=20),E40-20,"")</f>
        <v/>
      </c>
      <c r="U40" s="38" t="str">
        <f>IF(AND(D40&gt;E40,E40&gt;=6),6,"")</f>
        <v/>
      </c>
      <c r="V40" s="38" t="str">
        <f>IF(AND(D40&gt;E40,E40&lt;6),E40,"")</f>
        <v/>
      </c>
      <c r="W40" s="38" t="str">
        <f>IF(AND(D40&lt;E40,E40&gt;=6,D40&lt;=6),6-D40,"")</f>
        <v/>
      </c>
      <c r="X40" s="38" t="str">
        <f>IF(AND(D40&lt;E40,E40&lt;6),6-E40,"")</f>
        <v/>
      </c>
      <c r="Y40" s="39" t="s">
        <v>47</v>
      </c>
    </row>
    <row r="41" spans="1:25" x14ac:dyDescent="0.2">
      <c r="A41" s="32">
        <v>42368</v>
      </c>
      <c r="B41" s="32" t="s">
        <v>53</v>
      </c>
      <c r="C41" s="75"/>
      <c r="D41" s="35"/>
      <c r="E41" s="35"/>
      <c r="F41" t="str">
        <f>IF(K41="X",Gesamt!$C$8,IF(J41="X",Gesamt!$C$9,IF(IF(E41&lt;D41,E41+(24-D41),E41-D41)&gt;0,IF(E41&lt;D41,E41+(24-D41),E41-D41),"")))</f>
        <v/>
      </c>
      <c r="G41" s="36" t="str">
        <f>IF(SUM(L41:P41)=0,"",SUM(L41:P41))</f>
        <v/>
      </c>
      <c r="H41" s="36" t="str">
        <f>IF(D41="","",IF(Q41=0,IF(B41="Sonntag",IF(D41&gt;E41,24-D41,E41-D41),IF(AND(B41="Samstag",Q42=0),IF(D41&gt;E41,E41,""),"")),IF(AND(B41="Samstag",Q42=0),IF(D41&gt;E41,E41,""),"")))</f>
        <v/>
      </c>
      <c r="I41" s="36" t="str">
        <f>IF(D41="","",IF(AND(Q41=1,Q42=1),IF(D41&gt;E41,24-D41+E41,E41-D41),IF(Q41=1,IF(D41&gt;E41,24-D41,E41-D41),IF(AND(Q42=1,D41&gt;E41),E41,""))))</f>
        <v/>
      </c>
      <c r="J41" s="36" t="str">
        <f>IF(C41="Urlaub","X","")</f>
        <v/>
      </c>
      <c r="K41" s="36" t="str">
        <f>IF(C41="Krank","X","")</f>
        <v/>
      </c>
      <c r="L41" s="38">
        <f>IF(OR(Q41=1,Q42=1,B41="Sonntag",B42="Sonntag"),"",SUM(R41:W41))</f>
        <v>0</v>
      </c>
      <c r="M41" s="38" t="str">
        <f>IF(B41="Sonntag","",IF(AND(Q41=1,D41&gt;E41),SUM(U41:W41),""))</f>
        <v/>
      </c>
      <c r="N41" s="38" t="str">
        <f>IF(OR(AND(Q41=1,Q42=1),AND(Q42=1,B41="Sonntag")),"",IF(Q42=1,SUM(R41:T41),""))</f>
        <v/>
      </c>
      <c r="O41" s="38" t="str">
        <f>IF(Q42=1,"",IF(AND(B41="Sonntag",D41&gt;E41,Q41=0),SUM(U41:W41),""))</f>
        <v/>
      </c>
      <c r="P41" s="38" t="str">
        <f>IF(OR(Q41=1,Q42=1),"",IF(B42="Sonntag",SUM(R41:W41),""))</f>
        <v/>
      </c>
      <c r="Q41" s="38" t="b">
        <f>OR(Feiertage!$B$1=A41,Feiertage!$B$2=A41,Feiertage!$B$3=A41,Feiertage!$B$4=A41,Feiertage!$B$5=A41,Feiertage!$B$6=A41,Feiertage!$B$7=A41,Feiertage!$B$8=A41,Feiertage!$B$9=A41)</f>
        <v>0</v>
      </c>
      <c r="R41" s="38" t="str">
        <f>IF(AND(D41&gt;E41,D41&lt;20),4,"")</f>
        <v/>
      </c>
      <c r="S41" s="38" t="str">
        <f>IF(AND(D41&gt;E41,D41&gt;=20),24-D41,"")</f>
        <v/>
      </c>
      <c r="T41" s="38" t="str">
        <f>IF(AND(D41&lt;E41,E41&gt;=20),E41-20,"")</f>
        <v/>
      </c>
      <c r="U41" s="38" t="str">
        <f>IF(AND(D41&gt;E41,E41&gt;=6),6,"")</f>
        <v/>
      </c>
      <c r="V41" s="38" t="str">
        <f>IF(AND(D41&gt;E41,E41&lt;6),E41,"")</f>
        <v/>
      </c>
      <c r="W41" s="38" t="str">
        <f>IF(AND(D41&lt;E41,E41&gt;=6,D41&lt;=6),6-D41,"")</f>
        <v/>
      </c>
      <c r="X41" s="38" t="str">
        <f>IF(AND(D41&lt;E41,E41&lt;6),6-E41,"")</f>
        <v/>
      </c>
      <c r="Y41" s="39" t="s">
        <v>47</v>
      </c>
    </row>
    <row r="42" spans="1:25" x14ac:dyDescent="0.2">
      <c r="A42" s="32">
        <v>42369</v>
      </c>
      <c r="B42" s="32" t="s">
        <v>46</v>
      </c>
      <c r="C42" s="75"/>
      <c r="D42" s="35"/>
      <c r="E42" s="35"/>
      <c r="F42" t="str">
        <f>IF(K42="X",Gesamt!$C$8,IF(J42="X",Gesamt!$C$9,IF(IF(E42&lt;D42,E42+(24-D42),E42-D42)&gt;0,IF(E42&lt;D42,E42+(24-D42),E42-D42),"")))</f>
        <v/>
      </c>
      <c r="G42" s="36" t="str">
        <f>IF(SUM(L42:P42)=0,"",SUM(L42:P42))</f>
        <v/>
      </c>
      <c r="H42" s="36" t="str">
        <f>IF(D42="","",IF(Q42=0,IF(B42="Sonntag",IF(D42&gt;E42,24-D42,E42-D42),IF(AND(B42="Samstag",Q43=0),IF(D42&gt;E42,E42,""),"")),IF(AND(B42="Samstag",Q43=0),IF(D42&gt;E42,E42,""),"")))</f>
        <v/>
      </c>
      <c r="I42" s="36" t="str">
        <f>IF(D42="","",IF(AND(Q42=1,Q43=1),IF(D42&gt;E42,24-D42+E42,E42-D42),IF(Q42=1,IF(D42&gt;E42,24-D42,E42-D42),IF(AND(Q43=1,D42&gt;E42),E42,""))))</f>
        <v/>
      </c>
      <c r="J42" s="36" t="str">
        <f>IF(C42="Urlaub","X","")</f>
        <v/>
      </c>
      <c r="K42" s="36" t="str">
        <f>IF(C42="Krank","X","")</f>
        <v/>
      </c>
      <c r="L42" s="38">
        <f>IF(OR(Q42=1,Q43=1,B42="Sonntag",B43="Sonntag"),"",SUM(R42:W42))</f>
        <v>0</v>
      </c>
      <c r="M42" s="38" t="str">
        <f>IF(B42="Sonntag","",IF(AND(Q42=1,D42&gt;E42),SUM(U42:W42),""))</f>
        <v/>
      </c>
      <c r="N42" s="38" t="str">
        <f>IF(OR(AND(Q42=1,Q43=1),AND(Q43=1,B42="Sonntag")),"",IF(Q43=1,SUM(R42:T42),""))</f>
        <v/>
      </c>
      <c r="O42" s="38" t="str">
        <f>IF(Q43=1,"",IF(AND(B42="Sonntag",D42&gt;E42,Q42=0),SUM(U42:W42),""))</f>
        <v/>
      </c>
      <c r="P42" s="38" t="str">
        <f>IF(OR(Q42=1,Q43=1),"",IF(B43="Sonntag",SUM(R42:W42),""))</f>
        <v/>
      </c>
      <c r="Q42" s="38" t="b">
        <f>OR(Feiertage!$B$1=A42,Feiertage!$B$2=A42,Feiertage!$B$3=A42,Feiertage!$B$4=A42,Feiertage!$B$5=A42,Feiertage!$B$6=A42,Feiertage!$B$7=A42,Feiertage!$B$8=A42,Feiertage!$B$9=A42)</f>
        <v>0</v>
      </c>
      <c r="R42" s="38" t="str">
        <f>IF(AND(D42&gt;E42,D42&lt;20),4,"")</f>
        <v/>
      </c>
      <c r="S42" s="38" t="str">
        <f>IF(AND(D42&gt;E42,D42&gt;=20),24-D42,"")</f>
        <v/>
      </c>
      <c r="T42" s="38" t="str">
        <f>IF(AND(D42&lt;E42,E42&gt;=20),E42-20,"")</f>
        <v/>
      </c>
      <c r="U42" s="38" t="str">
        <f>IF(AND(D42&gt;E42,E42&gt;=6),6,"")</f>
        <v/>
      </c>
      <c r="V42" s="38" t="str">
        <f>IF(AND(D42&gt;E42,E42&lt;6),E42,"")</f>
        <v/>
      </c>
      <c r="W42" s="38" t="str">
        <f>IF(AND(D42&lt;E42,E42&gt;=6,D42&lt;=6),6-D42,"")</f>
        <v/>
      </c>
      <c r="X42" s="38" t="str">
        <f>IF(AND(D42&lt;E42,E42&lt;6),6-E42,"")</f>
        <v/>
      </c>
      <c r="Y42" s="39" t="s">
        <v>47</v>
      </c>
    </row>
    <row r="43" spans="1:25" hidden="1" x14ac:dyDescent="0.2">
      <c r="A43" s="32">
        <v>42370</v>
      </c>
      <c r="B43" s="32" t="s">
        <v>48</v>
      </c>
      <c r="C43" s="33"/>
      <c r="D43" s="35"/>
      <c r="E43" s="35"/>
      <c r="F43" t="str">
        <f>IF(K43="X",Gesamt!$C$8,IF(J43="X",Gesamt!$C$9,IF(IF(E43&lt;D43,E43+(24-D43),E43-D43)&gt;0,IF(E43&lt;D43,E43+(24-D43),E43-D43),"")))</f>
        <v/>
      </c>
      <c r="G43" s="36" t="str">
        <f>IF(SUM(L43:P43)=0,"",SUM(L43:P43))</f>
        <v/>
      </c>
      <c r="H43" s="36" t="str">
        <f>IF(D43="","",IF(Q43=0,IF(B43="Sonntag",IF(D43&gt;E43,24-D43,E43-D43),IF(AND(B43="Samstag",Q44=0),IF(D43&gt;E43,E43,""),"")),IF(AND(B43="Samstag",Q44=0),IF(D43&gt;E43,E43,""),"")))</f>
        <v/>
      </c>
      <c r="I43" s="36" t="str">
        <f>IF(D43="","",IF(AND(Q43=1,Q44=1),IF(D43&gt;E43,24-D43+E43,E43-D43),IF(Q43=1,IF(D43&gt;E43,24-D43,E43-D43),IF(AND(Q44=1,D43&gt;E43),E43,""))))</f>
        <v/>
      </c>
      <c r="J43" s="36" t="str">
        <f>IF(C43="Urlaub","X","")</f>
        <v/>
      </c>
      <c r="K43" s="36" t="str">
        <f>IF(C43="Krank","X","")</f>
        <v/>
      </c>
      <c r="L43" s="38">
        <f>IF(OR(Q43=1,Q44=1,B43="Sonntag",B44="Sonntag"),"",SUM(R43:W43))</f>
        <v>0</v>
      </c>
      <c r="M43" s="38" t="str">
        <f>IF(B43="Sonntag","",IF(AND(Q43=1,D43&gt;E43),SUM(U43:W43),""))</f>
        <v/>
      </c>
      <c r="N43" s="38" t="str">
        <f>IF(OR(AND(Q43=1,Q44=1),AND(Q44=1,B43="Sonntag")),"",IF(Q44=1,SUM(R43:T43),""))</f>
        <v/>
      </c>
      <c r="O43" s="38" t="str">
        <f>IF(Q44=1,"",IF(AND(B43="Sonntag",D43&gt;E43,Q43=0),SUM(U43:W43),""))</f>
        <v/>
      </c>
      <c r="P43" s="38" t="str">
        <f>IF(OR(Q43=1,Q44=1),"",IF(B44="Sonntag",SUM(R43:W43),""))</f>
        <v/>
      </c>
      <c r="Q43" s="38" t="b">
        <f>OR(Feiertage!$B$1=A43,Feiertage!$B$2=A43,Feiertage!$B$3=A43,Feiertage!$B$4=A43,Feiertage!$B$5=A43,Feiertage!$B$6=A43,Feiertage!$B$7=A43,Feiertage!$B$8=A43,Feiertage!$B$9=A43,Feiertage!$B$10=A43)</f>
        <v>1</v>
      </c>
      <c r="R43" s="38" t="str">
        <f>IF(AND(D43&gt;E43,D43&lt;20),4,"")</f>
        <v/>
      </c>
      <c r="S43" s="38" t="str">
        <f>IF(AND(D43&gt;E43,D43&gt;=20),24-D43,"")</f>
        <v/>
      </c>
      <c r="T43" s="38" t="str">
        <f>IF(AND(D43&lt;E43,E43&gt;=20),E43-20,"")</f>
        <v/>
      </c>
      <c r="U43" s="38" t="str">
        <f>IF(AND(D43&gt;E43,E43&gt;=6),6,"")</f>
        <v/>
      </c>
      <c r="V43" s="38" t="str">
        <f>IF(AND(D43&gt;E43,E43&lt;6),E43,"")</f>
        <v/>
      </c>
      <c r="W43" s="38" t="str">
        <f>IF(AND(D43&lt;E43,E43&gt;=6,D43&lt;=6),6-D43,"")</f>
        <v/>
      </c>
      <c r="X43" s="38" t="str">
        <f>IF(AND(D43&lt;E43,E43&lt;6),6-E43,"")</f>
        <v/>
      </c>
      <c r="Y43" s="39" t="s">
        <v>47</v>
      </c>
    </row>
    <row r="44" spans="1:25" x14ac:dyDescent="0.2">
      <c r="A44" s="76"/>
      <c r="B44" s="29"/>
      <c r="C44" s="33"/>
      <c r="D44" s="102" t="s">
        <v>50</v>
      </c>
      <c r="E44" s="102"/>
      <c r="F44" s="48">
        <f>SUM(F39:F42)</f>
        <v>0</v>
      </c>
      <c r="G44" s="48">
        <f>SUM(G39:G42)</f>
        <v>0</v>
      </c>
      <c r="H44" s="48">
        <f>SUM(H39:H42)</f>
        <v>0</v>
      </c>
      <c r="I44" s="48">
        <f>SUM(I39:I42)</f>
        <v>0</v>
      </c>
      <c r="J44" s="49">
        <f>COUNTIF(J39:J42,"X")</f>
        <v>0</v>
      </c>
      <c r="K44" s="50">
        <f>COUNTIF(K39:K42,"X")</f>
        <v>0</v>
      </c>
      <c r="L44" s="31"/>
      <c r="M44" s="31"/>
      <c r="N44" s="31"/>
      <c r="O44" s="31"/>
      <c r="P44" s="31"/>
    </row>
    <row r="45" spans="1:25" x14ac:dyDescent="0.2">
      <c r="A45" s="59"/>
      <c r="B45" s="60"/>
      <c r="C45" s="60"/>
      <c r="D45" s="103" t="s">
        <v>50</v>
      </c>
      <c r="E45" s="103"/>
      <c r="F45" s="61">
        <f t="shared" ref="F45:K45" si="43">F14+F22+F30+F38+F44</f>
        <v>0</v>
      </c>
      <c r="G45" s="61">
        <f t="shared" si="43"/>
        <v>0</v>
      </c>
      <c r="H45" s="61">
        <f t="shared" si="43"/>
        <v>0</v>
      </c>
      <c r="I45" s="61">
        <f t="shared" si="43"/>
        <v>0</v>
      </c>
      <c r="J45" s="62">
        <f t="shared" si="43"/>
        <v>0</v>
      </c>
      <c r="K45" s="63">
        <f t="shared" si="43"/>
        <v>0</v>
      </c>
      <c r="L45" s="31"/>
      <c r="M45" s="31"/>
      <c r="N45" s="31"/>
      <c r="O45" s="31"/>
      <c r="P45" s="31"/>
    </row>
    <row r="46" spans="1:25" x14ac:dyDescent="0.2">
      <c r="D46" s="69"/>
      <c r="I46" s="69"/>
    </row>
  </sheetData>
  <mergeCells count="10">
    <mergeCell ref="D30:E30"/>
    <mergeCell ref="D38:E38"/>
    <mergeCell ref="D44:E44"/>
    <mergeCell ref="D45:E45"/>
    <mergeCell ref="A1:K1"/>
    <mergeCell ref="B3:D3"/>
    <mergeCell ref="G3:J3"/>
    <mergeCell ref="B5:D5"/>
    <mergeCell ref="D14:E14"/>
    <mergeCell ref="D22:E22"/>
  </mergeCells>
  <conditionalFormatting sqref="B39:B43">
    <cfRule type="expression" priority="47" stopIfTrue="1">
      <formula>Q39=1</formula>
    </cfRule>
  </conditionalFormatting>
  <conditionalFormatting sqref="B8:B38">
    <cfRule type="expression" priority="46" stopIfTrue="1">
      <formula>Q8=1</formula>
    </cfRule>
  </conditionalFormatting>
  <conditionalFormatting sqref="A8:A43">
    <cfRule type="expression" priority="45" stopIfTrue="1">
      <formula>Q8=1</formula>
    </cfRule>
  </conditionalFormatting>
  <pageMargins left="0.70826771653543308" right="0.11811023622047245" top="1.1811023622047245" bottom="1.1811023622047245" header="0.78740157480314954" footer="0.78740157480314954"/>
  <pageSetup paperSize="0" scale="85" fitToWidth="0" fitToHeight="0" orientation="portrait" horizontalDpi="0" verticalDpi="0" copies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0"/>
  <sheetViews>
    <sheetView workbookViewId="0">
      <selection activeCell="B7" sqref="B7"/>
    </sheetView>
  </sheetViews>
  <sheetFormatPr baseColWidth="10" defaultColWidth="8.83203125" defaultRowHeight="15" x14ac:dyDescent="0.2"/>
  <cols>
    <col min="1" max="1" width="22.1640625" style="97" customWidth="1"/>
    <col min="2" max="1024" width="9.83203125" style="97" customWidth="1"/>
  </cols>
  <sheetData>
    <row r="1" spans="1:2" x14ac:dyDescent="0.2">
      <c r="A1" s="97" t="s">
        <v>59</v>
      </c>
      <c r="B1" s="98">
        <v>42370</v>
      </c>
    </row>
    <row r="2" spans="1:2" x14ac:dyDescent="0.2">
      <c r="A2" s="97" t="s">
        <v>60</v>
      </c>
      <c r="B2" s="98">
        <v>42454</v>
      </c>
    </row>
    <row r="3" spans="1:2" x14ac:dyDescent="0.2">
      <c r="A3" s="97" t="s">
        <v>61</v>
      </c>
      <c r="B3" s="98">
        <v>42457</v>
      </c>
    </row>
    <row r="4" spans="1:2" x14ac:dyDescent="0.2">
      <c r="A4" s="97" t="s">
        <v>62</v>
      </c>
      <c r="B4" s="98">
        <v>42491</v>
      </c>
    </row>
    <row r="5" spans="1:2" x14ac:dyDescent="0.2">
      <c r="A5" s="97" t="s">
        <v>63</v>
      </c>
      <c r="B5" s="98">
        <v>42495</v>
      </c>
    </row>
    <row r="6" spans="1:2" x14ac:dyDescent="0.2">
      <c r="A6" s="97" t="s">
        <v>64</v>
      </c>
      <c r="B6" s="98">
        <v>42506</v>
      </c>
    </row>
    <row r="7" spans="1:2" x14ac:dyDescent="0.2">
      <c r="A7" s="97" t="s">
        <v>65</v>
      </c>
      <c r="B7" s="98">
        <v>42646</v>
      </c>
    </row>
    <row r="8" spans="1:2" x14ac:dyDescent="0.2">
      <c r="A8" s="97" t="s">
        <v>66</v>
      </c>
      <c r="B8" s="98">
        <v>42729</v>
      </c>
    </row>
    <row r="9" spans="1:2" x14ac:dyDescent="0.2">
      <c r="A9" s="97" t="s">
        <v>67</v>
      </c>
      <c r="B9" s="98">
        <v>42730</v>
      </c>
    </row>
    <row r="10" spans="1:2" x14ac:dyDescent="0.2">
      <c r="A10" s="97" t="s">
        <v>59</v>
      </c>
      <c r="B10" s="98">
        <v>42736</v>
      </c>
    </row>
  </sheetData>
  <pageMargins left="0.70000000000000007" right="0.70000000000000007" top="1.1811023622047245" bottom="1.1811023622047245" header="0.78740157480314954" footer="0.78740157480314954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Gesamt</vt:lpstr>
      <vt:lpstr>Januar</vt:lpstr>
      <vt:lpstr>Februar</vt:lpstr>
      <vt:lpstr>März</vt:lpstr>
      <vt:lpstr>April</vt:lpstr>
      <vt:lpstr>Mai</vt:lpstr>
      <vt:lpstr>Juni</vt:lpstr>
      <vt:lpstr>Juli</vt:lpstr>
      <vt:lpstr>August</vt:lpstr>
      <vt:lpstr>September</vt:lpstr>
      <vt:lpstr>Oktober</vt:lpstr>
      <vt:lpstr>November</vt:lpstr>
      <vt:lpstr>Dezember</vt:lpstr>
      <vt:lpstr>Feiertage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Office-Anwender</cp:lastModifiedBy>
  <dcterms:created xsi:type="dcterms:W3CDTF">2015-12-17T17:32:15Z</dcterms:created>
  <dcterms:modified xsi:type="dcterms:W3CDTF">2015-12-22T12:59:44Z</dcterms:modified>
</cp:coreProperties>
</file>