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465" windowWidth="19440" windowHeight="12240"/>
  </bookViews>
  <sheets>
    <sheet name="Gesamt" sheetId="1" r:id="rId1"/>
    <sheet name="Feiertage" sheetId="14" r:id="rId2"/>
    <sheet name="Jan" sheetId="2" r:id="rId3"/>
    <sheet name="Feb" sheetId="15" r:id="rId4"/>
    <sheet name="Mrz" sheetId="16" r:id="rId5"/>
    <sheet name="Apr" sheetId="17" r:id="rId6"/>
    <sheet name="Mai" sheetId="18" r:id="rId7"/>
    <sheet name="Jun" sheetId="25" r:id="rId8"/>
    <sheet name="Jul" sheetId="24" r:id="rId9"/>
    <sheet name="Aug" sheetId="23" r:id="rId10"/>
    <sheet name="Sep" sheetId="22" r:id="rId11"/>
    <sheet name="Okt" sheetId="21" r:id="rId12"/>
    <sheet name="Nov" sheetId="19" r:id="rId13"/>
    <sheet name="Dez" sheetId="20" r:id="rId14"/>
  </sheets>
  <definedNames>
    <definedName name="_xlnm.Print_Area" localSheetId="5">Apr!$B$1:$L$55</definedName>
    <definedName name="_xlnm.Print_Area" localSheetId="9">Aug!$B$1:$L$55</definedName>
    <definedName name="_xlnm.Print_Area" localSheetId="13">Dez!$B$1:$L$55</definedName>
    <definedName name="_xlnm.Print_Area" localSheetId="3">Feb!$B$1:$L$55</definedName>
    <definedName name="_xlnm.Print_Area" localSheetId="0">Gesamt!$B$1:$J$29</definedName>
    <definedName name="_xlnm.Print_Area" localSheetId="2">Jan!$B$1:$L$55</definedName>
    <definedName name="_xlnm.Print_Area" localSheetId="8">Jul!$B$1:$L$55</definedName>
    <definedName name="_xlnm.Print_Area" localSheetId="7">Jun!$B$1:$L$55</definedName>
    <definedName name="_xlnm.Print_Area" localSheetId="6">Mai!$B$1:$L$55</definedName>
    <definedName name="_xlnm.Print_Area" localSheetId="4">Mrz!$B$1:$L$55</definedName>
    <definedName name="_xlnm.Print_Area" localSheetId="12">Nov!$B$1:$L$55</definedName>
    <definedName name="_xlnm.Print_Area" localSheetId="11">Okt!$B$1:$L$55</definedName>
    <definedName name="_xlnm.Print_Area" localSheetId="10">Sep!$B$1:$L$55</definedName>
    <definedName name="Feiertag">#REF!</definedName>
    <definedName name="FeiertagWF">#REF!</definedName>
    <definedName name="Nacht">#REF!</definedName>
    <definedName name="NachtamFeiertag">#REF!</definedName>
    <definedName name="NachtFeiertag">#REF!</definedName>
    <definedName name="NachtSonntag">#REF!</definedName>
    <definedName name="NachtvorFeiertag">#REF!</definedName>
    <definedName name="NachtvorSonntag">#REF!</definedName>
    <definedName name="Sonntag">#REF!</definedName>
    <definedName name="vorFeiertag">#REF!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7" i="20" l="1"/>
  <c r="L8" i="20"/>
  <c r="L9" i="20"/>
  <c r="L10" i="20"/>
  <c r="L11" i="20"/>
  <c r="L12" i="20"/>
  <c r="L13" i="20"/>
  <c r="L14" i="20"/>
  <c r="L15" i="20"/>
  <c r="L16" i="20"/>
  <c r="L17" i="20"/>
  <c r="L18" i="20"/>
  <c r="L19" i="20"/>
  <c r="L20" i="20"/>
  <c r="L21" i="20"/>
  <c r="L22" i="20"/>
  <c r="L23" i="20"/>
  <c r="L24" i="20"/>
  <c r="L25" i="20"/>
  <c r="L26" i="20"/>
  <c r="L27" i="20"/>
  <c r="L28" i="20"/>
  <c r="L29" i="20"/>
  <c r="L30" i="20"/>
  <c r="L31" i="20"/>
  <c r="L32" i="20"/>
  <c r="L33" i="20"/>
  <c r="L34" i="20"/>
  <c r="L35" i="20"/>
  <c r="L36" i="20"/>
  <c r="L37" i="20"/>
  <c r="L38" i="20"/>
  <c r="L39" i="20"/>
  <c r="L40" i="20"/>
  <c r="L41" i="20"/>
  <c r="L42" i="20"/>
  <c r="L43" i="20"/>
  <c r="L44" i="20"/>
  <c r="L45" i="20"/>
  <c r="L46" i="20"/>
  <c r="L47" i="20"/>
  <c r="L48" i="20"/>
  <c r="L49" i="20"/>
  <c r="L50" i="20"/>
  <c r="L51" i="20"/>
  <c r="L52" i="20"/>
  <c r="L53" i="20"/>
  <c r="L54" i="20"/>
  <c r="L55" i="20"/>
  <c r="J25" i="1"/>
  <c r="L7" i="19"/>
  <c r="L8" i="19"/>
  <c r="L9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L44" i="19"/>
  <c r="L45" i="19"/>
  <c r="L46" i="19"/>
  <c r="L47" i="19"/>
  <c r="L48" i="19"/>
  <c r="L49" i="19"/>
  <c r="L50" i="19"/>
  <c r="L51" i="19"/>
  <c r="L52" i="19"/>
  <c r="L53" i="19"/>
  <c r="L54" i="19"/>
  <c r="L55" i="19"/>
  <c r="J24" i="1"/>
  <c r="L7" i="21"/>
  <c r="L8" i="21"/>
  <c r="L9" i="21"/>
  <c r="L10" i="21"/>
  <c r="L11" i="21"/>
  <c r="L12" i="21"/>
  <c r="L13" i="21"/>
  <c r="L14" i="21"/>
  <c r="L15" i="21"/>
  <c r="L16" i="21"/>
  <c r="L17" i="21"/>
  <c r="L18" i="21"/>
  <c r="L19" i="21"/>
  <c r="L20" i="21"/>
  <c r="L21" i="21"/>
  <c r="L22" i="21"/>
  <c r="L23" i="21"/>
  <c r="L24" i="21"/>
  <c r="L25" i="21"/>
  <c r="L26" i="21"/>
  <c r="L27" i="21"/>
  <c r="L28" i="21"/>
  <c r="L29" i="21"/>
  <c r="L30" i="21"/>
  <c r="L31" i="21"/>
  <c r="L32" i="21"/>
  <c r="L33" i="21"/>
  <c r="L34" i="21"/>
  <c r="L35" i="21"/>
  <c r="L36" i="21"/>
  <c r="L37" i="21"/>
  <c r="L38" i="21"/>
  <c r="L39" i="21"/>
  <c r="L40" i="21"/>
  <c r="L41" i="21"/>
  <c r="L42" i="21"/>
  <c r="L43" i="21"/>
  <c r="L44" i="21"/>
  <c r="L45" i="21"/>
  <c r="L46" i="21"/>
  <c r="L47" i="21"/>
  <c r="L48" i="21"/>
  <c r="L49" i="21"/>
  <c r="L50" i="21"/>
  <c r="L51" i="21"/>
  <c r="L52" i="21"/>
  <c r="L53" i="21"/>
  <c r="L54" i="21"/>
  <c r="L55" i="21"/>
  <c r="J23" i="1"/>
  <c r="L7" i="22"/>
  <c r="L8" i="22"/>
  <c r="L9" i="22"/>
  <c r="L10" i="22"/>
  <c r="L11" i="22"/>
  <c r="L12" i="22"/>
  <c r="L13" i="22"/>
  <c r="L14" i="22"/>
  <c r="L15" i="22"/>
  <c r="L16" i="22"/>
  <c r="L17" i="22"/>
  <c r="L18" i="22"/>
  <c r="L19" i="22"/>
  <c r="L20" i="22"/>
  <c r="L21" i="22"/>
  <c r="L22" i="22"/>
  <c r="L23" i="22"/>
  <c r="L24" i="22"/>
  <c r="L25" i="22"/>
  <c r="L26" i="22"/>
  <c r="L27" i="22"/>
  <c r="L28" i="22"/>
  <c r="L29" i="22"/>
  <c r="L30" i="22"/>
  <c r="L31" i="22"/>
  <c r="L32" i="22"/>
  <c r="L33" i="22"/>
  <c r="L34" i="22"/>
  <c r="L35" i="22"/>
  <c r="L36" i="22"/>
  <c r="L37" i="22"/>
  <c r="L38" i="22"/>
  <c r="L39" i="22"/>
  <c r="L40" i="22"/>
  <c r="L41" i="22"/>
  <c r="L42" i="22"/>
  <c r="L43" i="22"/>
  <c r="L44" i="22"/>
  <c r="L45" i="22"/>
  <c r="L46" i="22"/>
  <c r="L47" i="22"/>
  <c r="L48" i="22"/>
  <c r="L49" i="22"/>
  <c r="L50" i="22"/>
  <c r="L51" i="22"/>
  <c r="L52" i="22"/>
  <c r="L53" i="22"/>
  <c r="L54" i="22"/>
  <c r="L55" i="22"/>
  <c r="J22" i="1"/>
  <c r="L7" i="23"/>
  <c r="L8" i="23"/>
  <c r="L9" i="23"/>
  <c r="L10" i="23"/>
  <c r="L11" i="23"/>
  <c r="L12" i="23"/>
  <c r="L13" i="23"/>
  <c r="L14" i="23"/>
  <c r="L15" i="23"/>
  <c r="L16" i="23"/>
  <c r="L17" i="23"/>
  <c r="L18" i="23"/>
  <c r="L19" i="23"/>
  <c r="L20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L34" i="23"/>
  <c r="L35" i="23"/>
  <c r="L36" i="23"/>
  <c r="L37" i="23"/>
  <c r="L38" i="23"/>
  <c r="L39" i="23"/>
  <c r="L40" i="23"/>
  <c r="L41" i="23"/>
  <c r="L42" i="23"/>
  <c r="L43" i="23"/>
  <c r="L44" i="23"/>
  <c r="L45" i="23"/>
  <c r="L46" i="23"/>
  <c r="L47" i="23"/>
  <c r="L48" i="23"/>
  <c r="L49" i="23"/>
  <c r="L50" i="23"/>
  <c r="L51" i="23"/>
  <c r="L52" i="23"/>
  <c r="L53" i="23"/>
  <c r="L54" i="23"/>
  <c r="L55" i="23"/>
  <c r="J21" i="1"/>
  <c r="L7" i="24"/>
  <c r="L8" i="24"/>
  <c r="L9" i="24"/>
  <c r="L10" i="24"/>
  <c r="L11" i="24"/>
  <c r="L12" i="24"/>
  <c r="L13" i="24"/>
  <c r="L14" i="24"/>
  <c r="L15" i="24"/>
  <c r="L16" i="24"/>
  <c r="L17" i="24"/>
  <c r="L18" i="24"/>
  <c r="L19" i="24"/>
  <c r="L20" i="24"/>
  <c r="L21" i="24"/>
  <c r="L22" i="24"/>
  <c r="L23" i="24"/>
  <c r="L24" i="24"/>
  <c r="L25" i="24"/>
  <c r="L26" i="24"/>
  <c r="L27" i="24"/>
  <c r="L28" i="24"/>
  <c r="L29" i="24"/>
  <c r="L30" i="24"/>
  <c r="L31" i="24"/>
  <c r="L32" i="24"/>
  <c r="L33" i="24"/>
  <c r="L34" i="24"/>
  <c r="L35" i="24"/>
  <c r="L36" i="24"/>
  <c r="L37" i="24"/>
  <c r="L38" i="24"/>
  <c r="L39" i="24"/>
  <c r="L40" i="24"/>
  <c r="L41" i="24"/>
  <c r="L42" i="24"/>
  <c r="L43" i="24"/>
  <c r="L44" i="24"/>
  <c r="L45" i="24"/>
  <c r="L46" i="24"/>
  <c r="L47" i="24"/>
  <c r="L48" i="24"/>
  <c r="L49" i="24"/>
  <c r="L50" i="24"/>
  <c r="L51" i="24"/>
  <c r="L52" i="24"/>
  <c r="L53" i="24"/>
  <c r="L54" i="24"/>
  <c r="L55" i="24"/>
  <c r="J20" i="1"/>
  <c r="L7" i="25"/>
  <c r="L8" i="25"/>
  <c r="L9" i="25"/>
  <c r="L10" i="25"/>
  <c r="L11" i="25"/>
  <c r="L12" i="25"/>
  <c r="L13" i="25"/>
  <c r="L14" i="25"/>
  <c r="L15" i="25"/>
  <c r="L16" i="25"/>
  <c r="L17" i="25"/>
  <c r="L18" i="25"/>
  <c r="L19" i="25"/>
  <c r="L20" i="25"/>
  <c r="L21" i="25"/>
  <c r="L22" i="25"/>
  <c r="L23" i="25"/>
  <c r="L24" i="25"/>
  <c r="L25" i="25"/>
  <c r="L26" i="25"/>
  <c r="L27" i="25"/>
  <c r="L28" i="25"/>
  <c r="L29" i="25"/>
  <c r="L30" i="25"/>
  <c r="L31" i="25"/>
  <c r="L32" i="25"/>
  <c r="L33" i="25"/>
  <c r="L34" i="25"/>
  <c r="L35" i="25"/>
  <c r="L36" i="25"/>
  <c r="L37" i="25"/>
  <c r="L38" i="25"/>
  <c r="L39" i="25"/>
  <c r="L40" i="25"/>
  <c r="L41" i="25"/>
  <c r="L42" i="25"/>
  <c r="L43" i="25"/>
  <c r="L44" i="25"/>
  <c r="L45" i="25"/>
  <c r="L46" i="25"/>
  <c r="L47" i="25"/>
  <c r="L48" i="25"/>
  <c r="L49" i="25"/>
  <c r="L50" i="25"/>
  <c r="L51" i="25"/>
  <c r="L52" i="25"/>
  <c r="L53" i="25"/>
  <c r="L54" i="25"/>
  <c r="L55" i="25"/>
  <c r="J19" i="1"/>
  <c r="L7" i="18"/>
  <c r="L8" i="18"/>
  <c r="L9" i="18"/>
  <c r="L10" i="18"/>
  <c r="L11" i="18"/>
  <c r="L12" i="18"/>
  <c r="L13" i="18"/>
  <c r="L14" i="18"/>
  <c r="L15" i="18"/>
  <c r="L16" i="18"/>
  <c r="L17" i="18"/>
  <c r="L18" i="18"/>
  <c r="L19" i="18"/>
  <c r="L20" i="18"/>
  <c r="L21" i="18"/>
  <c r="L22" i="18"/>
  <c r="L23" i="18"/>
  <c r="L24" i="18"/>
  <c r="L25" i="18"/>
  <c r="L26" i="18"/>
  <c r="L27" i="18"/>
  <c r="L28" i="18"/>
  <c r="L29" i="18"/>
  <c r="L30" i="18"/>
  <c r="L31" i="18"/>
  <c r="L32" i="18"/>
  <c r="L33" i="18"/>
  <c r="L34" i="18"/>
  <c r="L35" i="18"/>
  <c r="L36" i="18"/>
  <c r="L37" i="18"/>
  <c r="L38" i="18"/>
  <c r="L39" i="18"/>
  <c r="L40" i="18"/>
  <c r="L41" i="18"/>
  <c r="L42" i="18"/>
  <c r="L43" i="18"/>
  <c r="L44" i="18"/>
  <c r="L45" i="18"/>
  <c r="L46" i="18"/>
  <c r="L47" i="18"/>
  <c r="L48" i="18"/>
  <c r="L49" i="18"/>
  <c r="L50" i="18"/>
  <c r="L51" i="18"/>
  <c r="L52" i="18"/>
  <c r="L53" i="18"/>
  <c r="L54" i="18"/>
  <c r="L55" i="18"/>
  <c r="J18" i="1"/>
  <c r="L7" i="17"/>
  <c r="L8" i="17"/>
  <c r="L9" i="17"/>
  <c r="L10" i="17"/>
  <c r="L11" i="17"/>
  <c r="L12" i="17"/>
  <c r="L13" i="17"/>
  <c r="L14" i="17"/>
  <c r="L15" i="17"/>
  <c r="L16" i="17"/>
  <c r="L17" i="17"/>
  <c r="L18" i="17"/>
  <c r="L19" i="17"/>
  <c r="L20" i="17"/>
  <c r="L21" i="17"/>
  <c r="L22" i="17"/>
  <c r="L23" i="17"/>
  <c r="L24" i="17"/>
  <c r="L25" i="17"/>
  <c r="L26" i="17"/>
  <c r="L27" i="17"/>
  <c r="L28" i="17"/>
  <c r="L29" i="17"/>
  <c r="L30" i="17"/>
  <c r="L31" i="17"/>
  <c r="L32" i="17"/>
  <c r="L33" i="17"/>
  <c r="L34" i="17"/>
  <c r="L35" i="17"/>
  <c r="L36" i="17"/>
  <c r="L37" i="17"/>
  <c r="L38" i="17"/>
  <c r="L39" i="17"/>
  <c r="L40" i="17"/>
  <c r="L41" i="17"/>
  <c r="L42" i="17"/>
  <c r="L43" i="17"/>
  <c r="L44" i="17"/>
  <c r="L45" i="17"/>
  <c r="L46" i="17"/>
  <c r="L47" i="17"/>
  <c r="L48" i="17"/>
  <c r="L49" i="17"/>
  <c r="L50" i="17"/>
  <c r="L51" i="17"/>
  <c r="L52" i="17"/>
  <c r="L53" i="17"/>
  <c r="L54" i="17"/>
  <c r="L55" i="17"/>
  <c r="J17" i="1"/>
  <c r="L7" i="16"/>
  <c r="L8" i="16"/>
  <c r="L9" i="16"/>
  <c r="L10" i="16"/>
  <c r="L11" i="16"/>
  <c r="L12" i="16"/>
  <c r="L13" i="16"/>
  <c r="L14" i="16"/>
  <c r="L15" i="16"/>
  <c r="L16" i="16"/>
  <c r="L17" i="16"/>
  <c r="L18" i="16"/>
  <c r="L19" i="16"/>
  <c r="L20" i="16"/>
  <c r="L21" i="16"/>
  <c r="L22" i="16"/>
  <c r="L23" i="16"/>
  <c r="L24" i="16"/>
  <c r="L25" i="16"/>
  <c r="L26" i="16"/>
  <c r="L27" i="16"/>
  <c r="L28" i="16"/>
  <c r="L29" i="16"/>
  <c r="L30" i="16"/>
  <c r="L31" i="16"/>
  <c r="L32" i="16"/>
  <c r="L33" i="16"/>
  <c r="L34" i="16"/>
  <c r="L35" i="16"/>
  <c r="L36" i="16"/>
  <c r="L37" i="16"/>
  <c r="L38" i="16"/>
  <c r="L39" i="16"/>
  <c r="L40" i="16"/>
  <c r="L41" i="16"/>
  <c r="L42" i="16"/>
  <c r="L43" i="16"/>
  <c r="L44" i="16"/>
  <c r="L45" i="16"/>
  <c r="L46" i="16"/>
  <c r="L47" i="16"/>
  <c r="L48" i="16"/>
  <c r="L49" i="16"/>
  <c r="L50" i="16"/>
  <c r="L51" i="16"/>
  <c r="L52" i="16"/>
  <c r="L53" i="16"/>
  <c r="L54" i="16"/>
  <c r="L55" i="16"/>
  <c r="J16" i="1"/>
  <c r="L7" i="15"/>
  <c r="L8" i="15"/>
  <c r="L9" i="15"/>
  <c r="L10" i="15"/>
  <c r="L11" i="15"/>
  <c r="L12" i="15"/>
  <c r="L13" i="15"/>
  <c r="L14" i="15"/>
  <c r="L15" i="15"/>
  <c r="L16" i="15"/>
  <c r="L17" i="15"/>
  <c r="L18" i="15"/>
  <c r="L19" i="15"/>
  <c r="L20" i="15"/>
  <c r="L21" i="15"/>
  <c r="L22" i="15"/>
  <c r="L23" i="15"/>
  <c r="L24" i="15"/>
  <c r="L25" i="15"/>
  <c r="L26" i="15"/>
  <c r="L27" i="15"/>
  <c r="L28" i="15"/>
  <c r="L29" i="15"/>
  <c r="L30" i="15"/>
  <c r="L31" i="15"/>
  <c r="L32" i="15"/>
  <c r="L33" i="15"/>
  <c r="L34" i="15"/>
  <c r="L35" i="15"/>
  <c r="L36" i="15"/>
  <c r="L37" i="15"/>
  <c r="L38" i="15"/>
  <c r="L39" i="15"/>
  <c r="L40" i="15"/>
  <c r="L41" i="15"/>
  <c r="L42" i="15"/>
  <c r="L43" i="15"/>
  <c r="L44" i="15"/>
  <c r="L45" i="15"/>
  <c r="L46" i="15"/>
  <c r="L47" i="15"/>
  <c r="L48" i="15"/>
  <c r="L49" i="15"/>
  <c r="L50" i="15"/>
  <c r="L51" i="15"/>
  <c r="L52" i="15"/>
  <c r="L53" i="15"/>
  <c r="L54" i="15"/>
  <c r="L55" i="15"/>
  <c r="J15" i="1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K7" i="20"/>
  <c r="K8" i="20"/>
  <c r="K9" i="20"/>
  <c r="K10" i="20"/>
  <c r="K11" i="20"/>
  <c r="K12" i="20"/>
  <c r="K13" i="20"/>
  <c r="K14" i="20"/>
  <c r="K15" i="20"/>
  <c r="K16" i="20"/>
  <c r="K17" i="20"/>
  <c r="K18" i="20"/>
  <c r="K19" i="20"/>
  <c r="K20" i="20"/>
  <c r="K21" i="20"/>
  <c r="K22" i="20"/>
  <c r="K23" i="20"/>
  <c r="K24" i="20"/>
  <c r="K25" i="20"/>
  <c r="K26" i="20"/>
  <c r="K27" i="20"/>
  <c r="K28" i="20"/>
  <c r="K29" i="20"/>
  <c r="K30" i="20"/>
  <c r="K31" i="20"/>
  <c r="K32" i="20"/>
  <c r="K33" i="20"/>
  <c r="K34" i="20"/>
  <c r="K35" i="20"/>
  <c r="K36" i="20"/>
  <c r="K37" i="20"/>
  <c r="K38" i="20"/>
  <c r="K39" i="20"/>
  <c r="K40" i="20"/>
  <c r="K41" i="20"/>
  <c r="K42" i="20"/>
  <c r="K43" i="20"/>
  <c r="K44" i="20"/>
  <c r="K45" i="20"/>
  <c r="K46" i="20"/>
  <c r="K47" i="20"/>
  <c r="K48" i="20"/>
  <c r="K49" i="20"/>
  <c r="K50" i="20"/>
  <c r="K51" i="20"/>
  <c r="K52" i="20"/>
  <c r="K53" i="20"/>
  <c r="K54" i="20"/>
  <c r="K55" i="20"/>
  <c r="G25" i="1"/>
  <c r="K7" i="19"/>
  <c r="K8" i="19"/>
  <c r="K9" i="19"/>
  <c r="K10" i="19"/>
  <c r="K11" i="19"/>
  <c r="K12" i="19"/>
  <c r="K13" i="19"/>
  <c r="K14" i="19"/>
  <c r="K15" i="19"/>
  <c r="K16" i="19"/>
  <c r="K17" i="19"/>
  <c r="K18" i="19"/>
  <c r="K19" i="19"/>
  <c r="K20" i="19"/>
  <c r="K21" i="19"/>
  <c r="K22" i="19"/>
  <c r="K23" i="19"/>
  <c r="K24" i="19"/>
  <c r="K25" i="19"/>
  <c r="K26" i="19"/>
  <c r="K27" i="19"/>
  <c r="K28" i="19"/>
  <c r="K29" i="19"/>
  <c r="K30" i="19"/>
  <c r="K31" i="19"/>
  <c r="K32" i="19"/>
  <c r="K33" i="19"/>
  <c r="K34" i="19"/>
  <c r="K35" i="19"/>
  <c r="K36" i="19"/>
  <c r="K37" i="19"/>
  <c r="K38" i="19"/>
  <c r="K39" i="19"/>
  <c r="K40" i="19"/>
  <c r="K41" i="19"/>
  <c r="K42" i="19"/>
  <c r="K43" i="19"/>
  <c r="K44" i="19"/>
  <c r="K45" i="19"/>
  <c r="K46" i="19"/>
  <c r="K47" i="19"/>
  <c r="K48" i="19"/>
  <c r="K49" i="19"/>
  <c r="K50" i="19"/>
  <c r="K51" i="19"/>
  <c r="K52" i="19"/>
  <c r="K53" i="19"/>
  <c r="K54" i="19"/>
  <c r="K55" i="19"/>
  <c r="G24" i="1"/>
  <c r="K7" i="21"/>
  <c r="K8" i="21"/>
  <c r="K9" i="21"/>
  <c r="K10" i="21"/>
  <c r="K11" i="21"/>
  <c r="K12" i="21"/>
  <c r="K13" i="21"/>
  <c r="K14" i="21"/>
  <c r="K15" i="21"/>
  <c r="K16" i="21"/>
  <c r="K17" i="21"/>
  <c r="K18" i="21"/>
  <c r="K19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35" i="21"/>
  <c r="K36" i="21"/>
  <c r="K37" i="21"/>
  <c r="K38" i="21"/>
  <c r="K39" i="21"/>
  <c r="K40" i="21"/>
  <c r="K41" i="21"/>
  <c r="K42" i="21"/>
  <c r="K43" i="21"/>
  <c r="K44" i="21"/>
  <c r="K45" i="21"/>
  <c r="K46" i="21"/>
  <c r="K47" i="21"/>
  <c r="K48" i="21"/>
  <c r="K49" i="21"/>
  <c r="K50" i="21"/>
  <c r="K51" i="21"/>
  <c r="K52" i="21"/>
  <c r="K53" i="21"/>
  <c r="K54" i="21"/>
  <c r="K55" i="21"/>
  <c r="G23" i="1"/>
  <c r="K7" i="22"/>
  <c r="K8" i="22"/>
  <c r="K9" i="22"/>
  <c r="K10" i="22"/>
  <c r="K11" i="22"/>
  <c r="K12" i="22"/>
  <c r="K13" i="22"/>
  <c r="K14" i="22"/>
  <c r="K15" i="22"/>
  <c r="K16" i="22"/>
  <c r="K17" i="22"/>
  <c r="K18" i="22"/>
  <c r="K19" i="22"/>
  <c r="K20" i="22"/>
  <c r="K21" i="22"/>
  <c r="K22" i="22"/>
  <c r="K23" i="22"/>
  <c r="K24" i="22"/>
  <c r="K25" i="22"/>
  <c r="K26" i="22"/>
  <c r="K27" i="22"/>
  <c r="K28" i="22"/>
  <c r="K29" i="22"/>
  <c r="K30" i="22"/>
  <c r="K31" i="22"/>
  <c r="K32" i="22"/>
  <c r="K33" i="22"/>
  <c r="K34" i="22"/>
  <c r="K35" i="22"/>
  <c r="K36" i="22"/>
  <c r="K37" i="22"/>
  <c r="K38" i="22"/>
  <c r="K39" i="22"/>
  <c r="K40" i="22"/>
  <c r="K41" i="22"/>
  <c r="K42" i="22"/>
  <c r="K43" i="22"/>
  <c r="K44" i="22"/>
  <c r="K45" i="22"/>
  <c r="K46" i="22"/>
  <c r="K47" i="22"/>
  <c r="K48" i="22"/>
  <c r="K49" i="22"/>
  <c r="K50" i="22"/>
  <c r="K51" i="22"/>
  <c r="K52" i="22"/>
  <c r="K53" i="22"/>
  <c r="K54" i="22"/>
  <c r="K55" i="22"/>
  <c r="G22" i="1"/>
  <c r="K7" i="23"/>
  <c r="K8" i="23"/>
  <c r="K9" i="23"/>
  <c r="K10" i="23"/>
  <c r="K11" i="23"/>
  <c r="K12" i="23"/>
  <c r="K13" i="23"/>
  <c r="K14" i="23"/>
  <c r="K15" i="23"/>
  <c r="K16" i="23"/>
  <c r="K17" i="23"/>
  <c r="K18" i="23"/>
  <c r="K19" i="23"/>
  <c r="K20" i="23"/>
  <c r="K21" i="23"/>
  <c r="K22" i="23"/>
  <c r="K23" i="23"/>
  <c r="K24" i="23"/>
  <c r="K25" i="23"/>
  <c r="K26" i="23"/>
  <c r="K27" i="23"/>
  <c r="K28" i="23"/>
  <c r="K29" i="23"/>
  <c r="K30" i="23"/>
  <c r="K31" i="23"/>
  <c r="K32" i="23"/>
  <c r="K33" i="23"/>
  <c r="K34" i="23"/>
  <c r="K35" i="23"/>
  <c r="K36" i="23"/>
  <c r="K37" i="23"/>
  <c r="K38" i="23"/>
  <c r="K39" i="23"/>
  <c r="K40" i="23"/>
  <c r="K41" i="23"/>
  <c r="K42" i="23"/>
  <c r="K43" i="23"/>
  <c r="K44" i="23"/>
  <c r="K45" i="23"/>
  <c r="K46" i="23"/>
  <c r="K47" i="23"/>
  <c r="K48" i="23"/>
  <c r="K49" i="23"/>
  <c r="K50" i="23"/>
  <c r="K51" i="23"/>
  <c r="K52" i="23"/>
  <c r="K53" i="23"/>
  <c r="K54" i="23"/>
  <c r="K55" i="23"/>
  <c r="G21" i="1"/>
  <c r="K7" i="24"/>
  <c r="K8" i="24"/>
  <c r="K9" i="24"/>
  <c r="K10" i="24"/>
  <c r="K11" i="24"/>
  <c r="K12" i="24"/>
  <c r="K13" i="24"/>
  <c r="K14" i="24"/>
  <c r="K15" i="24"/>
  <c r="K16" i="24"/>
  <c r="K17" i="24"/>
  <c r="K18" i="24"/>
  <c r="K19" i="24"/>
  <c r="K20" i="24"/>
  <c r="K21" i="24"/>
  <c r="K22" i="24"/>
  <c r="K23" i="24"/>
  <c r="K24" i="24"/>
  <c r="K25" i="24"/>
  <c r="K26" i="24"/>
  <c r="K27" i="24"/>
  <c r="K28" i="24"/>
  <c r="K29" i="24"/>
  <c r="K30" i="24"/>
  <c r="K31" i="24"/>
  <c r="K32" i="24"/>
  <c r="K33" i="24"/>
  <c r="K34" i="24"/>
  <c r="K35" i="24"/>
  <c r="K36" i="24"/>
  <c r="K37" i="24"/>
  <c r="K38" i="24"/>
  <c r="K39" i="24"/>
  <c r="K40" i="24"/>
  <c r="K41" i="24"/>
  <c r="K42" i="24"/>
  <c r="K43" i="24"/>
  <c r="K44" i="24"/>
  <c r="K45" i="24"/>
  <c r="K46" i="24"/>
  <c r="K47" i="24"/>
  <c r="K48" i="24"/>
  <c r="K49" i="24"/>
  <c r="K50" i="24"/>
  <c r="K51" i="24"/>
  <c r="K52" i="24"/>
  <c r="K53" i="24"/>
  <c r="K54" i="24"/>
  <c r="K55" i="24"/>
  <c r="G20" i="1"/>
  <c r="K7" i="25"/>
  <c r="K8" i="25"/>
  <c r="K9" i="25"/>
  <c r="K10" i="25"/>
  <c r="K11" i="25"/>
  <c r="K12" i="25"/>
  <c r="K13" i="25"/>
  <c r="K14" i="25"/>
  <c r="K15" i="25"/>
  <c r="K16" i="25"/>
  <c r="K17" i="25"/>
  <c r="K18" i="25"/>
  <c r="K19" i="25"/>
  <c r="K20" i="25"/>
  <c r="K21" i="25"/>
  <c r="K22" i="25"/>
  <c r="K23" i="25"/>
  <c r="K24" i="25"/>
  <c r="K25" i="25"/>
  <c r="K26" i="25"/>
  <c r="K27" i="25"/>
  <c r="K28" i="25"/>
  <c r="K29" i="25"/>
  <c r="K30" i="25"/>
  <c r="K31" i="25"/>
  <c r="K32" i="25"/>
  <c r="K33" i="25"/>
  <c r="K34" i="25"/>
  <c r="K35" i="25"/>
  <c r="K36" i="25"/>
  <c r="K37" i="25"/>
  <c r="K38" i="25"/>
  <c r="K39" i="25"/>
  <c r="K40" i="25"/>
  <c r="K41" i="25"/>
  <c r="K42" i="25"/>
  <c r="K43" i="25"/>
  <c r="K44" i="25"/>
  <c r="K45" i="25"/>
  <c r="K46" i="25"/>
  <c r="K47" i="25"/>
  <c r="K48" i="25"/>
  <c r="K49" i="25"/>
  <c r="K50" i="25"/>
  <c r="K51" i="25"/>
  <c r="K52" i="25"/>
  <c r="K53" i="25"/>
  <c r="K54" i="25"/>
  <c r="K55" i="25"/>
  <c r="G19" i="1"/>
  <c r="K7" i="18"/>
  <c r="K8" i="18"/>
  <c r="K9" i="18"/>
  <c r="K10" i="18"/>
  <c r="K11" i="18"/>
  <c r="K12" i="18"/>
  <c r="K13" i="18"/>
  <c r="K14" i="18"/>
  <c r="K15" i="18"/>
  <c r="K16" i="18"/>
  <c r="K17" i="18"/>
  <c r="K18" i="18"/>
  <c r="K19" i="18"/>
  <c r="K20" i="18"/>
  <c r="K21" i="18"/>
  <c r="K22" i="18"/>
  <c r="K23" i="18"/>
  <c r="K24" i="18"/>
  <c r="K25" i="18"/>
  <c r="K26" i="18"/>
  <c r="K27" i="18"/>
  <c r="K28" i="18"/>
  <c r="K29" i="18"/>
  <c r="K30" i="18"/>
  <c r="K31" i="18"/>
  <c r="K32" i="18"/>
  <c r="K33" i="18"/>
  <c r="K34" i="18"/>
  <c r="K35" i="18"/>
  <c r="K36" i="18"/>
  <c r="K37" i="18"/>
  <c r="K38" i="18"/>
  <c r="K39" i="18"/>
  <c r="K40" i="18"/>
  <c r="K41" i="18"/>
  <c r="K42" i="18"/>
  <c r="K43" i="18"/>
  <c r="K44" i="18"/>
  <c r="K45" i="18"/>
  <c r="K46" i="18"/>
  <c r="K47" i="18"/>
  <c r="K48" i="18"/>
  <c r="K49" i="18"/>
  <c r="K50" i="18"/>
  <c r="K51" i="18"/>
  <c r="K52" i="18"/>
  <c r="K53" i="18"/>
  <c r="K54" i="18"/>
  <c r="K55" i="18"/>
  <c r="G18" i="1"/>
  <c r="K7" i="17"/>
  <c r="K8" i="17"/>
  <c r="K9" i="17"/>
  <c r="K10" i="17"/>
  <c r="K11" i="17"/>
  <c r="K12" i="17"/>
  <c r="K13" i="17"/>
  <c r="K14" i="17"/>
  <c r="K15" i="17"/>
  <c r="K16" i="17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G17" i="1"/>
  <c r="K7" i="16"/>
  <c r="K8" i="16"/>
  <c r="K9" i="16"/>
  <c r="K10" i="16"/>
  <c r="K11" i="16"/>
  <c r="K12" i="16"/>
  <c r="K13" i="16"/>
  <c r="K14" i="16"/>
  <c r="K15" i="16"/>
  <c r="K16" i="16"/>
  <c r="K17" i="16"/>
  <c r="K18" i="16"/>
  <c r="K19" i="16"/>
  <c r="K20" i="16"/>
  <c r="K21" i="16"/>
  <c r="K22" i="16"/>
  <c r="K23" i="16"/>
  <c r="K24" i="16"/>
  <c r="K25" i="16"/>
  <c r="K26" i="16"/>
  <c r="K27" i="16"/>
  <c r="K28" i="16"/>
  <c r="K29" i="16"/>
  <c r="K30" i="16"/>
  <c r="K31" i="16"/>
  <c r="K32" i="16"/>
  <c r="K33" i="16"/>
  <c r="K34" i="16"/>
  <c r="K35" i="16"/>
  <c r="K36" i="16"/>
  <c r="K37" i="16"/>
  <c r="K38" i="16"/>
  <c r="K39" i="16"/>
  <c r="K40" i="16"/>
  <c r="K41" i="16"/>
  <c r="K42" i="16"/>
  <c r="K43" i="16"/>
  <c r="K44" i="16"/>
  <c r="K45" i="16"/>
  <c r="K46" i="16"/>
  <c r="K47" i="16"/>
  <c r="K48" i="16"/>
  <c r="K49" i="16"/>
  <c r="K50" i="16"/>
  <c r="K51" i="16"/>
  <c r="K52" i="16"/>
  <c r="K53" i="16"/>
  <c r="K54" i="16"/>
  <c r="K55" i="16"/>
  <c r="G16" i="1"/>
  <c r="K7" i="15"/>
  <c r="K8" i="15"/>
  <c r="K9" i="15"/>
  <c r="K10" i="15"/>
  <c r="K11" i="15"/>
  <c r="K12" i="15"/>
  <c r="K13" i="15"/>
  <c r="K14" i="15"/>
  <c r="K15" i="15"/>
  <c r="K16" i="15"/>
  <c r="K17" i="15"/>
  <c r="K18" i="15"/>
  <c r="K19" i="15"/>
  <c r="K20" i="15"/>
  <c r="K21" i="15"/>
  <c r="K22" i="15"/>
  <c r="K23" i="15"/>
  <c r="K24" i="15"/>
  <c r="K25" i="15"/>
  <c r="K26" i="15"/>
  <c r="K27" i="15"/>
  <c r="K28" i="15"/>
  <c r="K29" i="15"/>
  <c r="K30" i="15"/>
  <c r="K31" i="15"/>
  <c r="K32" i="15"/>
  <c r="K33" i="15"/>
  <c r="K34" i="15"/>
  <c r="K35" i="15"/>
  <c r="K36" i="15"/>
  <c r="K37" i="15"/>
  <c r="K38" i="15"/>
  <c r="K39" i="15"/>
  <c r="K40" i="15"/>
  <c r="K41" i="15"/>
  <c r="K42" i="15"/>
  <c r="K43" i="15"/>
  <c r="K44" i="15"/>
  <c r="K45" i="15"/>
  <c r="K46" i="15"/>
  <c r="K47" i="15"/>
  <c r="K48" i="15"/>
  <c r="K49" i="15"/>
  <c r="K50" i="15"/>
  <c r="K51" i="15"/>
  <c r="K52" i="15"/>
  <c r="K53" i="15"/>
  <c r="K54" i="15"/>
  <c r="K55" i="15"/>
  <c r="G15" i="1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G7" i="20"/>
  <c r="G8" i="20"/>
  <c r="G9" i="20"/>
  <c r="G10" i="20"/>
  <c r="G11" i="20"/>
  <c r="G12" i="20"/>
  <c r="G13" i="20"/>
  <c r="G14" i="20"/>
  <c r="G15" i="20"/>
  <c r="G16" i="20"/>
  <c r="G17" i="20"/>
  <c r="G18" i="20"/>
  <c r="G19" i="20"/>
  <c r="G20" i="20"/>
  <c r="G21" i="20"/>
  <c r="G22" i="20"/>
  <c r="G23" i="20"/>
  <c r="G24" i="20"/>
  <c r="G25" i="20"/>
  <c r="G26" i="20"/>
  <c r="G27" i="20"/>
  <c r="G28" i="20"/>
  <c r="G29" i="20"/>
  <c r="G30" i="20"/>
  <c r="G31" i="20"/>
  <c r="G32" i="20"/>
  <c r="G33" i="20"/>
  <c r="G34" i="20"/>
  <c r="G35" i="20"/>
  <c r="G36" i="20"/>
  <c r="G37" i="20"/>
  <c r="G38" i="20"/>
  <c r="G39" i="20"/>
  <c r="G40" i="20"/>
  <c r="G41" i="20"/>
  <c r="G42" i="20"/>
  <c r="G43" i="20"/>
  <c r="G44" i="20"/>
  <c r="G45" i="20"/>
  <c r="G46" i="20"/>
  <c r="G47" i="20"/>
  <c r="G48" i="20"/>
  <c r="G49" i="20"/>
  <c r="G50" i="20"/>
  <c r="G51" i="20"/>
  <c r="G52" i="20"/>
  <c r="G53" i="20"/>
  <c r="G54" i="20"/>
  <c r="G55" i="20"/>
  <c r="C25" i="1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C24" i="1"/>
  <c r="G7" i="21"/>
  <c r="G8" i="21"/>
  <c r="G9" i="21"/>
  <c r="G10" i="21"/>
  <c r="G11" i="21"/>
  <c r="G12" i="21"/>
  <c r="G13" i="21"/>
  <c r="G14" i="21"/>
  <c r="G15" i="21"/>
  <c r="G16" i="21"/>
  <c r="G17" i="21"/>
  <c r="G18" i="21"/>
  <c r="G19" i="21"/>
  <c r="G20" i="21"/>
  <c r="G21" i="21"/>
  <c r="G22" i="21"/>
  <c r="G23" i="21"/>
  <c r="G24" i="21"/>
  <c r="G25" i="21"/>
  <c r="G26" i="21"/>
  <c r="G27" i="21"/>
  <c r="G28" i="21"/>
  <c r="G29" i="21"/>
  <c r="G30" i="21"/>
  <c r="G31" i="21"/>
  <c r="G32" i="21"/>
  <c r="G33" i="21"/>
  <c r="G34" i="21"/>
  <c r="G35" i="21"/>
  <c r="G36" i="21"/>
  <c r="G37" i="21"/>
  <c r="G38" i="21"/>
  <c r="G39" i="21"/>
  <c r="G40" i="21"/>
  <c r="G41" i="21"/>
  <c r="G42" i="21"/>
  <c r="G43" i="21"/>
  <c r="G44" i="21"/>
  <c r="G45" i="21"/>
  <c r="G46" i="21"/>
  <c r="G47" i="21"/>
  <c r="G48" i="21"/>
  <c r="G49" i="21"/>
  <c r="G50" i="21"/>
  <c r="G51" i="21"/>
  <c r="G52" i="21"/>
  <c r="G53" i="21"/>
  <c r="G54" i="21"/>
  <c r="G55" i="21"/>
  <c r="C23" i="1"/>
  <c r="G7" i="22"/>
  <c r="G8" i="22"/>
  <c r="G9" i="22"/>
  <c r="G10" i="22"/>
  <c r="G11" i="22"/>
  <c r="G12" i="22"/>
  <c r="G13" i="22"/>
  <c r="G14" i="22"/>
  <c r="G15" i="22"/>
  <c r="G16" i="22"/>
  <c r="G17" i="22"/>
  <c r="G18" i="22"/>
  <c r="G19" i="22"/>
  <c r="G20" i="22"/>
  <c r="G21" i="22"/>
  <c r="G22" i="22"/>
  <c r="G23" i="22"/>
  <c r="G24" i="22"/>
  <c r="G25" i="22"/>
  <c r="G26" i="22"/>
  <c r="G27" i="22"/>
  <c r="G28" i="22"/>
  <c r="G29" i="22"/>
  <c r="G30" i="22"/>
  <c r="G31" i="22"/>
  <c r="G32" i="22"/>
  <c r="G33" i="22"/>
  <c r="G34" i="22"/>
  <c r="G35" i="22"/>
  <c r="G36" i="22"/>
  <c r="G37" i="22"/>
  <c r="G38" i="22"/>
  <c r="G39" i="22"/>
  <c r="G40" i="22"/>
  <c r="G41" i="22"/>
  <c r="G42" i="22"/>
  <c r="G43" i="22"/>
  <c r="G44" i="22"/>
  <c r="G45" i="22"/>
  <c r="G46" i="22"/>
  <c r="G47" i="22"/>
  <c r="G48" i="22"/>
  <c r="G49" i="22"/>
  <c r="G50" i="22"/>
  <c r="G51" i="22"/>
  <c r="G52" i="22"/>
  <c r="G53" i="22"/>
  <c r="G54" i="22"/>
  <c r="G55" i="22"/>
  <c r="C22" i="1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G34" i="23"/>
  <c r="G35" i="23"/>
  <c r="G36" i="23"/>
  <c r="G37" i="23"/>
  <c r="G38" i="23"/>
  <c r="G39" i="23"/>
  <c r="G40" i="23"/>
  <c r="G41" i="23"/>
  <c r="G42" i="23"/>
  <c r="G43" i="23"/>
  <c r="G44" i="23"/>
  <c r="G45" i="23"/>
  <c r="G46" i="23"/>
  <c r="G47" i="23"/>
  <c r="G48" i="23"/>
  <c r="G49" i="23"/>
  <c r="G50" i="23"/>
  <c r="G51" i="23"/>
  <c r="G52" i="23"/>
  <c r="G53" i="23"/>
  <c r="G54" i="23"/>
  <c r="G55" i="23"/>
  <c r="C21" i="1"/>
  <c r="G7" i="24"/>
  <c r="G8" i="24"/>
  <c r="G9" i="24"/>
  <c r="G10" i="24"/>
  <c r="G11" i="24"/>
  <c r="G12" i="24"/>
  <c r="G13" i="24"/>
  <c r="G14" i="24"/>
  <c r="G15" i="24"/>
  <c r="G16" i="24"/>
  <c r="G17" i="24"/>
  <c r="G18" i="24"/>
  <c r="G19" i="24"/>
  <c r="G20" i="24"/>
  <c r="G21" i="24"/>
  <c r="G22" i="24"/>
  <c r="G23" i="24"/>
  <c r="G24" i="24"/>
  <c r="G25" i="24"/>
  <c r="G26" i="24"/>
  <c r="G27" i="24"/>
  <c r="G28" i="24"/>
  <c r="G29" i="24"/>
  <c r="G30" i="24"/>
  <c r="G31" i="24"/>
  <c r="G32" i="24"/>
  <c r="G33" i="24"/>
  <c r="G34" i="24"/>
  <c r="G35" i="24"/>
  <c r="G36" i="24"/>
  <c r="G37" i="24"/>
  <c r="G38" i="24"/>
  <c r="G39" i="24"/>
  <c r="G40" i="24"/>
  <c r="G41" i="24"/>
  <c r="G42" i="24"/>
  <c r="G43" i="24"/>
  <c r="G44" i="24"/>
  <c r="G45" i="24"/>
  <c r="G46" i="24"/>
  <c r="G47" i="24"/>
  <c r="G48" i="24"/>
  <c r="G49" i="24"/>
  <c r="G50" i="24"/>
  <c r="G51" i="24"/>
  <c r="G52" i="24"/>
  <c r="G53" i="24"/>
  <c r="G54" i="24"/>
  <c r="G55" i="24"/>
  <c r="C20" i="1"/>
  <c r="G7" i="25"/>
  <c r="G8" i="25"/>
  <c r="G9" i="25"/>
  <c r="G10" i="25"/>
  <c r="G11" i="25"/>
  <c r="G12" i="25"/>
  <c r="G13" i="25"/>
  <c r="G14" i="25"/>
  <c r="G15" i="25"/>
  <c r="G16" i="25"/>
  <c r="G17" i="25"/>
  <c r="G18" i="25"/>
  <c r="G19" i="25"/>
  <c r="G20" i="25"/>
  <c r="G21" i="25"/>
  <c r="G22" i="25"/>
  <c r="G23" i="25"/>
  <c r="G24" i="25"/>
  <c r="G25" i="25"/>
  <c r="G26" i="25"/>
  <c r="G27" i="25"/>
  <c r="G28" i="25"/>
  <c r="G29" i="25"/>
  <c r="G30" i="25"/>
  <c r="G31" i="25"/>
  <c r="G32" i="25"/>
  <c r="G33" i="25"/>
  <c r="G34" i="25"/>
  <c r="G35" i="25"/>
  <c r="G36" i="25"/>
  <c r="G37" i="25"/>
  <c r="G38" i="25"/>
  <c r="G39" i="25"/>
  <c r="G40" i="25"/>
  <c r="G41" i="25"/>
  <c r="G42" i="25"/>
  <c r="G43" i="25"/>
  <c r="G44" i="25"/>
  <c r="G45" i="25"/>
  <c r="G46" i="25"/>
  <c r="G47" i="25"/>
  <c r="G48" i="25"/>
  <c r="G49" i="25"/>
  <c r="G50" i="25"/>
  <c r="G51" i="25"/>
  <c r="G52" i="25"/>
  <c r="G53" i="25"/>
  <c r="G54" i="25"/>
  <c r="G55" i="25"/>
  <c r="C19" i="1"/>
  <c r="G7" i="18"/>
  <c r="G8" i="18"/>
  <c r="G9" i="18"/>
  <c r="G10" i="18"/>
  <c r="G11" i="18"/>
  <c r="G12" i="18"/>
  <c r="G13" i="18"/>
  <c r="G14" i="18"/>
  <c r="G15" i="18"/>
  <c r="G16" i="18"/>
  <c r="G17" i="18"/>
  <c r="G18" i="18"/>
  <c r="G19" i="18"/>
  <c r="G20" i="18"/>
  <c r="G21" i="18"/>
  <c r="G22" i="18"/>
  <c r="G23" i="18"/>
  <c r="G24" i="18"/>
  <c r="G25" i="18"/>
  <c r="G26" i="18"/>
  <c r="G27" i="18"/>
  <c r="G28" i="18"/>
  <c r="G29" i="18"/>
  <c r="G30" i="18"/>
  <c r="G31" i="18"/>
  <c r="G32" i="18"/>
  <c r="G33" i="18"/>
  <c r="G34" i="18"/>
  <c r="G35" i="18"/>
  <c r="G36" i="18"/>
  <c r="G37" i="18"/>
  <c r="G38" i="18"/>
  <c r="G39" i="18"/>
  <c r="G40" i="18"/>
  <c r="G41" i="18"/>
  <c r="G42" i="18"/>
  <c r="G43" i="18"/>
  <c r="G44" i="18"/>
  <c r="G45" i="18"/>
  <c r="G46" i="18"/>
  <c r="G47" i="18"/>
  <c r="G48" i="18"/>
  <c r="G49" i="18"/>
  <c r="G50" i="18"/>
  <c r="G51" i="18"/>
  <c r="G52" i="18"/>
  <c r="G53" i="18"/>
  <c r="G54" i="18"/>
  <c r="G55" i="18"/>
  <c r="C18" i="1"/>
  <c r="G7" i="17"/>
  <c r="G8" i="17"/>
  <c r="G9" i="17"/>
  <c r="G10" i="17"/>
  <c r="G11" i="17"/>
  <c r="G12" i="17"/>
  <c r="G13" i="17"/>
  <c r="G14" i="17"/>
  <c r="G15" i="17"/>
  <c r="G16" i="17"/>
  <c r="G17" i="17"/>
  <c r="G18" i="17"/>
  <c r="G19" i="17"/>
  <c r="G20" i="17"/>
  <c r="G21" i="17"/>
  <c r="G22" i="17"/>
  <c r="G23" i="17"/>
  <c r="G24" i="17"/>
  <c r="G25" i="17"/>
  <c r="G26" i="17"/>
  <c r="G27" i="17"/>
  <c r="G28" i="17"/>
  <c r="G29" i="17"/>
  <c r="G30" i="17"/>
  <c r="G31" i="17"/>
  <c r="G32" i="17"/>
  <c r="G33" i="17"/>
  <c r="G34" i="17"/>
  <c r="G35" i="17"/>
  <c r="G36" i="17"/>
  <c r="G37" i="17"/>
  <c r="G38" i="17"/>
  <c r="G39" i="17"/>
  <c r="G40" i="17"/>
  <c r="G41" i="17"/>
  <c r="G42" i="17"/>
  <c r="G43" i="17"/>
  <c r="G44" i="17"/>
  <c r="G45" i="17"/>
  <c r="G46" i="17"/>
  <c r="G47" i="17"/>
  <c r="G48" i="17"/>
  <c r="G49" i="17"/>
  <c r="G50" i="17"/>
  <c r="G51" i="17"/>
  <c r="G52" i="17"/>
  <c r="G53" i="17"/>
  <c r="G54" i="17"/>
  <c r="G55" i="17"/>
  <c r="C17" i="1"/>
  <c r="G7" i="16"/>
  <c r="G8" i="16"/>
  <c r="G9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31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6" i="16"/>
  <c r="G47" i="16"/>
  <c r="G48" i="16"/>
  <c r="G49" i="16"/>
  <c r="G50" i="16"/>
  <c r="G51" i="16"/>
  <c r="G52" i="16"/>
  <c r="G53" i="16"/>
  <c r="G54" i="16"/>
  <c r="G55" i="16"/>
  <c r="C16" i="1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C15" i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C1" i="20"/>
  <c r="C1" i="19"/>
  <c r="C1" i="21"/>
  <c r="C1" i="22"/>
  <c r="C1" i="23"/>
  <c r="C1" i="24"/>
  <c r="C1" i="25"/>
  <c r="C1" i="18"/>
  <c r="C1" i="17"/>
  <c r="C1" i="16"/>
  <c r="C1" i="15"/>
  <c r="C7" i="25"/>
  <c r="R7" i="25"/>
  <c r="C8" i="25"/>
  <c r="R8" i="25"/>
  <c r="J7" i="25"/>
  <c r="C9" i="25"/>
  <c r="R9" i="25"/>
  <c r="J8" i="25"/>
  <c r="C10" i="25"/>
  <c r="R10" i="25"/>
  <c r="J9" i="25"/>
  <c r="C11" i="25"/>
  <c r="R11" i="25"/>
  <c r="J10" i="25"/>
  <c r="C12" i="25"/>
  <c r="R12" i="25"/>
  <c r="J11" i="25"/>
  <c r="C13" i="25"/>
  <c r="R13" i="25"/>
  <c r="J12" i="25"/>
  <c r="C14" i="25"/>
  <c r="R14" i="25"/>
  <c r="J13" i="25"/>
  <c r="J14" i="25"/>
  <c r="C15" i="25"/>
  <c r="R15" i="25"/>
  <c r="C16" i="25"/>
  <c r="R16" i="25"/>
  <c r="J15" i="25"/>
  <c r="C17" i="25"/>
  <c r="R17" i="25"/>
  <c r="J16" i="25"/>
  <c r="C18" i="25"/>
  <c r="R18" i="25"/>
  <c r="J17" i="25"/>
  <c r="C19" i="25"/>
  <c r="R19" i="25"/>
  <c r="J18" i="25"/>
  <c r="C20" i="25"/>
  <c r="R20" i="25"/>
  <c r="J19" i="25"/>
  <c r="C21" i="25"/>
  <c r="R21" i="25"/>
  <c r="J20" i="25"/>
  <c r="C22" i="25"/>
  <c r="R22" i="25"/>
  <c r="J21" i="25"/>
  <c r="J22" i="25"/>
  <c r="C23" i="25"/>
  <c r="R23" i="25"/>
  <c r="C24" i="25"/>
  <c r="R24" i="25"/>
  <c r="J23" i="25"/>
  <c r="C25" i="25"/>
  <c r="R25" i="25"/>
  <c r="J24" i="25"/>
  <c r="C26" i="25"/>
  <c r="R26" i="25"/>
  <c r="J25" i="25"/>
  <c r="C27" i="25"/>
  <c r="R27" i="25"/>
  <c r="J26" i="25"/>
  <c r="C28" i="25"/>
  <c r="R28" i="25"/>
  <c r="J27" i="25"/>
  <c r="C29" i="25"/>
  <c r="R29" i="25"/>
  <c r="J28" i="25"/>
  <c r="C30" i="25"/>
  <c r="R30" i="25"/>
  <c r="J29" i="25"/>
  <c r="J30" i="25"/>
  <c r="C31" i="25"/>
  <c r="R31" i="25"/>
  <c r="C32" i="25"/>
  <c r="R32" i="25"/>
  <c r="J31" i="25"/>
  <c r="C33" i="25"/>
  <c r="R33" i="25"/>
  <c r="J32" i="25"/>
  <c r="C34" i="25"/>
  <c r="R34" i="25"/>
  <c r="J33" i="25"/>
  <c r="C35" i="25"/>
  <c r="R35" i="25"/>
  <c r="J34" i="25"/>
  <c r="C36" i="25"/>
  <c r="R36" i="25"/>
  <c r="J35" i="25"/>
  <c r="C37" i="25"/>
  <c r="R37" i="25"/>
  <c r="J36" i="25"/>
  <c r="C38" i="25"/>
  <c r="R38" i="25"/>
  <c r="J37" i="25"/>
  <c r="J38" i="25"/>
  <c r="C39" i="25"/>
  <c r="R39" i="25"/>
  <c r="C40" i="25"/>
  <c r="R40" i="25"/>
  <c r="J39" i="25"/>
  <c r="C41" i="25"/>
  <c r="R41" i="25"/>
  <c r="J40" i="25"/>
  <c r="C42" i="25"/>
  <c r="R42" i="25"/>
  <c r="J41" i="25"/>
  <c r="C43" i="25"/>
  <c r="R43" i="25"/>
  <c r="J42" i="25"/>
  <c r="C44" i="25"/>
  <c r="R44" i="25"/>
  <c r="J43" i="25"/>
  <c r="C45" i="25"/>
  <c r="R45" i="25"/>
  <c r="J44" i="25"/>
  <c r="C46" i="25"/>
  <c r="R46" i="25"/>
  <c r="J45" i="25"/>
  <c r="J46" i="25"/>
  <c r="C47" i="25"/>
  <c r="R47" i="25"/>
  <c r="C48" i="25"/>
  <c r="R48" i="25"/>
  <c r="J47" i="25"/>
  <c r="C49" i="25"/>
  <c r="R49" i="25"/>
  <c r="J48" i="25"/>
  <c r="C50" i="25"/>
  <c r="R50" i="25"/>
  <c r="J49" i="25"/>
  <c r="C51" i="25"/>
  <c r="R51" i="25"/>
  <c r="J50" i="25"/>
  <c r="C52" i="25"/>
  <c r="R52" i="25"/>
  <c r="J51" i="25"/>
  <c r="C53" i="25"/>
  <c r="R53" i="25"/>
  <c r="J52" i="25"/>
  <c r="C54" i="25"/>
  <c r="R54" i="25"/>
  <c r="J53" i="25"/>
  <c r="J54" i="25"/>
  <c r="J55" i="25"/>
  <c r="I7" i="25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54" i="25"/>
  <c r="I55" i="25"/>
  <c r="S7" i="25"/>
  <c r="T7" i="25"/>
  <c r="U7" i="25"/>
  <c r="M7" i="25"/>
  <c r="N7" i="25"/>
  <c r="O7" i="25"/>
  <c r="P7" i="25"/>
  <c r="Q7" i="25"/>
  <c r="H7" i="25"/>
  <c r="S8" i="25"/>
  <c r="T8" i="25"/>
  <c r="U8" i="25"/>
  <c r="M8" i="25"/>
  <c r="N8" i="25"/>
  <c r="O8" i="25"/>
  <c r="P8" i="25"/>
  <c r="Q8" i="25"/>
  <c r="H8" i="25"/>
  <c r="S9" i="25"/>
  <c r="T9" i="25"/>
  <c r="U9" i="25"/>
  <c r="M9" i="25"/>
  <c r="N9" i="25"/>
  <c r="O9" i="25"/>
  <c r="P9" i="25"/>
  <c r="Q9" i="25"/>
  <c r="H9" i="25"/>
  <c r="S10" i="25"/>
  <c r="T10" i="25"/>
  <c r="U10" i="25"/>
  <c r="M10" i="25"/>
  <c r="N10" i="25"/>
  <c r="O10" i="25"/>
  <c r="P10" i="25"/>
  <c r="Q10" i="25"/>
  <c r="H10" i="25"/>
  <c r="S11" i="25"/>
  <c r="T11" i="25"/>
  <c r="U11" i="25"/>
  <c r="M11" i="25"/>
  <c r="N11" i="25"/>
  <c r="O11" i="25"/>
  <c r="P11" i="25"/>
  <c r="Q11" i="25"/>
  <c r="H11" i="25"/>
  <c r="M12" i="25"/>
  <c r="N12" i="25"/>
  <c r="O12" i="25"/>
  <c r="P12" i="25"/>
  <c r="S12" i="25"/>
  <c r="T12" i="25"/>
  <c r="Q12" i="25"/>
  <c r="H12" i="25"/>
  <c r="M13" i="25"/>
  <c r="N13" i="25"/>
  <c r="O13" i="25"/>
  <c r="U13" i="25"/>
  <c r="P13" i="25"/>
  <c r="Q13" i="25"/>
  <c r="H13" i="25"/>
  <c r="H14" i="25"/>
  <c r="S15" i="25"/>
  <c r="T15" i="25"/>
  <c r="U15" i="25"/>
  <c r="M15" i="25"/>
  <c r="N15" i="25"/>
  <c r="O15" i="25"/>
  <c r="P15" i="25"/>
  <c r="Q15" i="25"/>
  <c r="H15" i="25"/>
  <c r="S16" i="25"/>
  <c r="T16" i="25"/>
  <c r="U16" i="25"/>
  <c r="M16" i="25"/>
  <c r="N16" i="25"/>
  <c r="O16" i="25"/>
  <c r="P16" i="25"/>
  <c r="Q16" i="25"/>
  <c r="H16" i="25"/>
  <c r="S17" i="25"/>
  <c r="T17" i="25"/>
  <c r="U17" i="25"/>
  <c r="M17" i="25"/>
  <c r="N17" i="25"/>
  <c r="O17" i="25"/>
  <c r="P17" i="25"/>
  <c r="Q17" i="25"/>
  <c r="H17" i="25"/>
  <c r="S18" i="25"/>
  <c r="T18" i="25"/>
  <c r="U18" i="25"/>
  <c r="M18" i="25"/>
  <c r="N18" i="25"/>
  <c r="O18" i="25"/>
  <c r="P18" i="25"/>
  <c r="Q18" i="25"/>
  <c r="H18" i="25"/>
  <c r="S19" i="25"/>
  <c r="T19" i="25"/>
  <c r="U19" i="25"/>
  <c r="M19" i="25"/>
  <c r="N19" i="25"/>
  <c r="O19" i="25"/>
  <c r="P19" i="25"/>
  <c r="Q19" i="25"/>
  <c r="H19" i="25"/>
  <c r="M20" i="25"/>
  <c r="N20" i="25"/>
  <c r="O20" i="25"/>
  <c r="P20" i="25"/>
  <c r="S20" i="25"/>
  <c r="T20" i="25"/>
  <c r="Q20" i="25"/>
  <c r="H20" i="25"/>
  <c r="M21" i="25"/>
  <c r="N21" i="25"/>
  <c r="O21" i="25"/>
  <c r="U21" i="25"/>
  <c r="P21" i="25"/>
  <c r="Q21" i="25"/>
  <c r="H21" i="25"/>
  <c r="H22" i="25"/>
  <c r="S23" i="25"/>
  <c r="T23" i="25"/>
  <c r="U23" i="25"/>
  <c r="M23" i="25"/>
  <c r="N23" i="25"/>
  <c r="O23" i="25"/>
  <c r="P23" i="25"/>
  <c r="Q23" i="25"/>
  <c r="H23" i="25"/>
  <c r="S24" i="25"/>
  <c r="T24" i="25"/>
  <c r="U24" i="25"/>
  <c r="M24" i="25"/>
  <c r="N24" i="25"/>
  <c r="O24" i="25"/>
  <c r="P24" i="25"/>
  <c r="Q24" i="25"/>
  <c r="H24" i="25"/>
  <c r="S25" i="25"/>
  <c r="T25" i="25"/>
  <c r="U25" i="25"/>
  <c r="M25" i="25"/>
  <c r="N25" i="25"/>
  <c r="O25" i="25"/>
  <c r="P25" i="25"/>
  <c r="Q25" i="25"/>
  <c r="H25" i="25"/>
  <c r="S26" i="25"/>
  <c r="T26" i="25"/>
  <c r="U26" i="25"/>
  <c r="M26" i="25"/>
  <c r="N26" i="25"/>
  <c r="O26" i="25"/>
  <c r="P26" i="25"/>
  <c r="Q26" i="25"/>
  <c r="H26" i="25"/>
  <c r="S27" i="25"/>
  <c r="T27" i="25"/>
  <c r="U27" i="25"/>
  <c r="M27" i="25"/>
  <c r="N27" i="25"/>
  <c r="O27" i="25"/>
  <c r="P27" i="25"/>
  <c r="Q27" i="25"/>
  <c r="H27" i="25"/>
  <c r="M28" i="25"/>
  <c r="N28" i="25"/>
  <c r="O28" i="25"/>
  <c r="P28" i="25"/>
  <c r="S28" i="25"/>
  <c r="T28" i="25"/>
  <c r="Q28" i="25"/>
  <c r="H28" i="25"/>
  <c r="M29" i="25"/>
  <c r="N29" i="25"/>
  <c r="O29" i="25"/>
  <c r="U29" i="25"/>
  <c r="P29" i="25"/>
  <c r="Q29" i="25"/>
  <c r="H29" i="25"/>
  <c r="H30" i="25"/>
  <c r="S31" i="25"/>
  <c r="T31" i="25"/>
  <c r="U31" i="25"/>
  <c r="M31" i="25"/>
  <c r="N31" i="25"/>
  <c r="O31" i="25"/>
  <c r="P31" i="25"/>
  <c r="Q31" i="25"/>
  <c r="H31" i="25"/>
  <c r="S32" i="25"/>
  <c r="T32" i="25"/>
  <c r="U32" i="25"/>
  <c r="M32" i="25"/>
  <c r="N32" i="25"/>
  <c r="O32" i="25"/>
  <c r="P32" i="25"/>
  <c r="Q32" i="25"/>
  <c r="H32" i="25"/>
  <c r="S33" i="25"/>
  <c r="T33" i="25"/>
  <c r="U33" i="25"/>
  <c r="M33" i="25"/>
  <c r="N33" i="25"/>
  <c r="O33" i="25"/>
  <c r="P33" i="25"/>
  <c r="Q33" i="25"/>
  <c r="H33" i="25"/>
  <c r="S34" i="25"/>
  <c r="T34" i="25"/>
  <c r="U34" i="25"/>
  <c r="M34" i="25"/>
  <c r="N34" i="25"/>
  <c r="O34" i="25"/>
  <c r="P34" i="25"/>
  <c r="Q34" i="25"/>
  <c r="H34" i="25"/>
  <c r="S35" i="25"/>
  <c r="T35" i="25"/>
  <c r="U35" i="25"/>
  <c r="M35" i="25"/>
  <c r="N35" i="25"/>
  <c r="O35" i="25"/>
  <c r="P35" i="25"/>
  <c r="Q35" i="25"/>
  <c r="H35" i="25"/>
  <c r="M36" i="25"/>
  <c r="N36" i="25"/>
  <c r="O36" i="25"/>
  <c r="P36" i="25"/>
  <c r="S36" i="25"/>
  <c r="T36" i="25"/>
  <c r="Q36" i="25"/>
  <c r="H36" i="25"/>
  <c r="M37" i="25"/>
  <c r="N37" i="25"/>
  <c r="O37" i="25"/>
  <c r="U37" i="25"/>
  <c r="P37" i="25"/>
  <c r="Q37" i="25"/>
  <c r="H37" i="25"/>
  <c r="H38" i="25"/>
  <c r="S39" i="25"/>
  <c r="T39" i="25"/>
  <c r="U39" i="25"/>
  <c r="M39" i="25"/>
  <c r="N39" i="25"/>
  <c r="O39" i="25"/>
  <c r="P39" i="25"/>
  <c r="Q39" i="25"/>
  <c r="H39" i="25"/>
  <c r="S40" i="25"/>
  <c r="T40" i="25"/>
  <c r="U40" i="25"/>
  <c r="M40" i="25"/>
  <c r="N40" i="25"/>
  <c r="O40" i="25"/>
  <c r="P40" i="25"/>
  <c r="Q40" i="25"/>
  <c r="H40" i="25"/>
  <c r="S41" i="25"/>
  <c r="T41" i="25"/>
  <c r="U41" i="25"/>
  <c r="M41" i="25"/>
  <c r="N41" i="25"/>
  <c r="O41" i="25"/>
  <c r="P41" i="25"/>
  <c r="Q41" i="25"/>
  <c r="H41" i="25"/>
  <c r="S42" i="25"/>
  <c r="T42" i="25"/>
  <c r="U42" i="25"/>
  <c r="M42" i="25"/>
  <c r="N42" i="25"/>
  <c r="O42" i="25"/>
  <c r="P42" i="25"/>
  <c r="Q42" i="25"/>
  <c r="H42" i="25"/>
  <c r="S43" i="25"/>
  <c r="T43" i="25"/>
  <c r="U43" i="25"/>
  <c r="M43" i="25"/>
  <c r="N43" i="25"/>
  <c r="O43" i="25"/>
  <c r="P43" i="25"/>
  <c r="Q43" i="25"/>
  <c r="H43" i="25"/>
  <c r="M44" i="25"/>
  <c r="N44" i="25"/>
  <c r="O44" i="25"/>
  <c r="P44" i="25"/>
  <c r="S44" i="25"/>
  <c r="T44" i="25"/>
  <c r="Q44" i="25"/>
  <c r="H44" i="25"/>
  <c r="M45" i="25"/>
  <c r="N45" i="25"/>
  <c r="O45" i="25"/>
  <c r="U45" i="25"/>
  <c r="P45" i="25"/>
  <c r="Q45" i="25"/>
  <c r="H45" i="25"/>
  <c r="H46" i="25"/>
  <c r="S47" i="25"/>
  <c r="T47" i="25"/>
  <c r="U47" i="25"/>
  <c r="M47" i="25"/>
  <c r="N47" i="25"/>
  <c r="O47" i="25"/>
  <c r="P47" i="25"/>
  <c r="Q47" i="25"/>
  <c r="H47" i="25"/>
  <c r="S48" i="25"/>
  <c r="T48" i="25"/>
  <c r="U48" i="25"/>
  <c r="M48" i="25"/>
  <c r="N48" i="25"/>
  <c r="O48" i="25"/>
  <c r="P48" i="25"/>
  <c r="Q48" i="25"/>
  <c r="H48" i="25"/>
  <c r="S49" i="25"/>
  <c r="T49" i="25"/>
  <c r="U49" i="25"/>
  <c r="M49" i="25"/>
  <c r="N49" i="25"/>
  <c r="O49" i="25"/>
  <c r="P49" i="25"/>
  <c r="Q49" i="25"/>
  <c r="H49" i="25"/>
  <c r="S50" i="25"/>
  <c r="T50" i="25"/>
  <c r="U50" i="25"/>
  <c r="M50" i="25"/>
  <c r="N50" i="25"/>
  <c r="O50" i="25"/>
  <c r="P50" i="25"/>
  <c r="Q50" i="25"/>
  <c r="H50" i="25"/>
  <c r="S51" i="25"/>
  <c r="T51" i="25"/>
  <c r="U51" i="25"/>
  <c r="M51" i="25"/>
  <c r="N51" i="25"/>
  <c r="O51" i="25"/>
  <c r="P51" i="25"/>
  <c r="Q51" i="25"/>
  <c r="H51" i="25"/>
  <c r="M52" i="25"/>
  <c r="N52" i="25"/>
  <c r="O52" i="25"/>
  <c r="P52" i="25"/>
  <c r="S52" i="25"/>
  <c r="T52" i="25"/>
  <c r="Q52" i="25"/>
  <c r="H52" i="25"/>
  <c r="M53" i="25"/>
  <c r="N53" i="25"/>
  <c r="O53" i="25"/>
  <c r="U53" i="25"/>
  <c r="P53" i="25"/>
  <c r="Q53" i="25"/>
  <c r="H53" i="25"/>
  <c r="H54" i="25"/>
  <c r="H55" i="25"/>
  <c r="T53" i="25"/>
  <c r="S53" i="25"/>
  <c r="U52" i="25"/>
  <c r="B47" i="25"/>
  <c r="T45" i="25"/>
  <c r="S45" i="25"/>
  <c r="U44" i="25"/>
  <c r="B39" i="25"/>
  <c r="T37" i="25"/>
  <c r="S37" i="25"/>
  <c r="U36" i="25"/>
  <c r="B31" i="25"/>
  <c r="T29" i="25"/>
  <c r="S29" i="25"/>
  <c r="U28" i="25"/>
  <c r="B23" i="25"/>
  <c r="T21" i="25"/>
  <c r="S21" i="25"/>
  <c r="U20" i="25"/>
  <c r="B15" i="25"/>
  <c r="T13" i="25"/>
  <c r="S13" i="25"/>
  <c r="U12" i="25"/>
  <c r="B7" i="25"/>
  <c r="H4" i="25"/>
  <c r="D4" i="25"/>
  <c r="D2" i="25"/>
  <c r="C7" i="24"/>
  <c r="R7" i="24"/>
  <c r="C8" i="24"/>
  <c r="R8" i="24"/>
  <c r="J7" i="24"/>
  <c r="C9" i="24"/>
  <c r="R9" i="24"/>
  <c r="J8" i="24"/>
  <c r="C10" i="24"/>
  <c r="R10" i="24"/>
  <c r="J9" i="24"/>
  <c r="C11" i="24"/>
  <c r="R11" i="24"/>
  <c r="J10" i="24"/>
  <c r="C12" i="24"/>
  <c r="R12" i="24"/>
  <c r="J11" i="24"/>
  <c r="C13" i="24"/>
  <c r="R13" i="24"/>
  <c r="J12" i="24"/>
  <c r="C14" i="24"/>
  <c r="R14" i="24"/>
  <c r="J13" i="24"/>
  <c r="J14" i="24"/>
  <c r="C15" i="24"/>
  <c r="R15" i="24"/>
  <c r="C16" i="24"/>
  <c r="R16" i="24"/>
  <c r="J15" i="24"/>
  <c r="C17" i="24"/>
  <c r="R17" i="24"/>
  <c r="J16" i="24"/>
  <c r="C18" i="24"/>
  <c r="R18" i="24"/>
  <c r="J17" i="24"/>
  <c r="C19" i="24"/>
  <c r="R19" i="24"/>
  <c r="J18" i="24"/>
  <c r="C20" i="24"/>
  <c r="R20" i="24"/>
  <c r="J19" i="24"/>
  <c r="C21" i="24"/>
  <c r="R21" i="24"/>
  <c r="J20" i="24"/>
  <c r="C22" i="24"/>
  <c r="R22" i="24"/>
  <c r="J21" i="24"/>
  <c r="J22" i="24"/>
  <c r="C23" i="24"/>
  <c r="R23" i="24"/>
  <c r="C24" i="24"/>
  <c r="R24" i="24"/>
  <c r="J23" i="24"/>
  <c r="C25" i="24"/>
  <c r="R25" i="24"/>
  <c r="J24" i="24"/>
  <c r="C26" i="24"/>
  <c r="R26" i="24"/>
  <c r="J25" i="24"/>
  <c r="C27" i="24"/>
  <c r="R27" i="24"/>
  <c r="J26" i="24"/>
  <c r="C28" i="24"/>
  <c r="R28" i="24"/>
  <c r="J27" i="24"/>
  <c r="C29" i="24"/>
  <c r="R29" i="24"/>
  <c r="J28" i="24"/>
  <c r="C30" i="24"/>
  <c r="R30" i="24"/>
  <c r="J29" i="24"/>
  <c r="J30" i="24"/>
  <c r="C31" i="24"/>
  <c r="R31" i="24"/>
  <c r="C32" i="24"/>
  <c r="R32" i="24"/>
  <c r="J31" i="24"/>
  <c r="C33" i="24"/>
  <c r="R33" i="24"/>
  <c r="J32" i="24"/>
  <c r="C34" i="24"/>
  <c r="R34" i="24"/>
  <c r="J33" i="24"/>
  <c r="C35" i="24"/>
  <c r="R35" i="24"/>
  <c r="J34" i="24"/>
  <c r="C36" i="24"/>
  <c r="R36" i="24"/>
  <c r="J35" i="24"/>
  <c r="C37" i="24"/>
  <c r="R37" i="24"/>
  <c r="J36" i="24"/>
  <c r="C38" i="24"/>
  <c r="R38" i="24"/>
  <c r="J37" i="24"/>
  <c r="J38" i="24"/>
  <c r="C39" i="24"/>
  <c r="R39" i="24"/>
  <c r="C40" i="24"/>
  <c r="R40" i="24"/>
  <c r="J39" i="24"/>
  <c r="C41" i="24"/>
  <c r="R41" i="24"/>
  <c r="J40" i="24"/>
  <c r="C42" i="24"/>
  <c r="R42" i="24"/>
  <c r="J41" i="24"/>
  <c r="C43" i="24"/>
  <c r="R43" i="24"/>
  <c r="J42" i="24"/>
  <c r="C44" i="24"/>
  <c r="R44" i="24"/>
  <c r="J43" i="24"/>
  <c r="C45" i="24"/>
  <c r="R45" i="24"/>
  <c r="J44" i="24"/>
  <c r="C46" i="24"/>
  <c r="R46" i="24"/>
  <c r="J45" i="24"/>
  <c r="J46" i="24"/>
  <c r="C47" i="24"/>
  <c r="R47" i="24"/>
  <c r="C48" i="24"/>
  <c r="R48" i="24"/>
  <c r="J47" i="24"/>
  <c r="C49" i="24"/>
  <c r="R49" i="24"/>
  <c r="J48" i="24"/>
  <c r="C50" i="24"/>
  <c r="R50" i="24"/>
  <c r="J49" i="24"/>
  <c r="C51" i="24"/>
  <c r="R51" i="24"/>
  <c r="J50" i="24"/>
  <c r="C52" i="24"/>
  <c r="R52" i="24"/>
  <c r="J51" i="24"/>
  <c r="C53" i="24"/>
  <c r="R53" i="24"/>
  <c r="J52" i="24"/>
  <c r="C54" i="24"/>
  <c r="R54" i="24"/>
  <c r="J53" i="24"/>
  <c r="J54" i="24"/>
  <c r="J55" i="24"/>
  <c r="I7" i="24"/>
  <c r="I8" i="24"/>
  <c r="I9" i="24"/>
  <c r="I10" i="24"/>
  <c r="I11" i="24"/>
  <c r="I12" i="24"/>
  <c r="I13" i="24"/>
  <c r="I14" i="24"/>
  <c r="I15" i="24"/>
  <c r="I16" i="24"/>
  <c r="I17" i="24"/>
  <c r="I18" i="24"/>
  <c r="I19" i="24"/>
  <c r="I20" i="24"/>
  <c r="I21" i="24"/>
  <c r="I22" i="24"/>
  <c r="I23" i="24"/>
  <c r="I24" i="24"/>
  <c r="I25" i="24"/>
  <c r="I26" i="24"/>
  <c r="I27" i="24"/>
  <c r="I28" i="24"/>
  <c r="I29" i="24"/>
  <c r="I30" i="24"/>
  <c r="I31" i="24"/>
  <c r="I32" i="24"/>
  <c r="I33" i="24"/>
  <c r="I34" i="24"/>
  <c r="I35" i="24"/>
  <c r="I36" i="24"/>
  <c r="I37" i="24"/>
  <c r="I38" i="24"/>
  <c r="I39" i="24"/>
  <c r="I40" i="24"/>
  <c r="I41" i="24"/>
  <c r="I42" i="24"/>
  <c r="I43" i="24"/>
  <c r="I44" i="24"/>
  <c r="I45" i="24"/>
  <c r="I46" i="24"/>
  <c r="I47" i="24"/>
  <c r="I48" i="24"/>
  <c r="I49" i="24"/>
  <c r="I50" i="24"/>
  <c r="I51" i="24"/>
  <c r="I52" i="24"/>
  <c r="I53" i="24"/>
  <c r="I54" i="24"/>
  <c r="I55" i="24"/>
  <c r="S7" i="24"/>
  <c r="T7" i="24"/>
  <c r="U7" i="24"/>
  <c r="M7" i="24"/>
  <c r="N7" i="24"/>
  <c r="O7" i="24"/>
  <c r="P7" i="24"/>
  <c r="Q7" i="24"/>
  <c r="H7" i="24"/>
  <c r="S8" i="24"/>
  <c r="T8" i="24"/>
  <c r="U8" i="24"/>
  <c r="M8" i="24"/>
  <c r="N8" i="24"/>
  <c r="O8" i="24"/>
  <c r="P8" i="24"/>
  <c r="Q8" i="24"/>
  <c r="H8" i="24"/>
  <c r="S9" i="24"/>
  <c r="T9" i="24"/>
  <c r="U9" i="24"/>
  <c r="M9" i="24"/>
  <c r="N9" i="24"/>
  <c r="O9" i="24"/>
  <c r="P9" i="24"/>
  <c r="Q9" i="24"/>
  <c r="H9" i="24"/>
  <c r="S10" i="24"/>
  <c r="T10" i="24"/>
  <c r="U10" i="24"/>
  <c r="M10" i="24"/>
  <c r="N10" i="24"/>
  <c r="O10" i="24"/>
  <c r="P10" i="24"/>
  <c r="Q10" i="24"/>
  <c r="H10" i="24"/>
  <c r="S11" i="24"/>
  <c r="T11" i="24"/>
  <c r="U11" i="24"/>
  <c r="M11" i="24"/>
  <c r="N11" i="24"/>
  <c r="O11" i="24"/>
  <c r="P11" i="24"/>
  <c r="Q11" i="24"/>
  <c r="H11" i="24"/>
  <c r="M12" i="24"/>
  <c r="N12" i="24"/>
  <c r="O12" i="24"/>
  <c r="P12" i="24"/>
  <c r="S12" i="24"/>
  <c r="T12" i="24"/>
  <c r="Q12" i="24"/>
  <c r="H12" i="24"/>
  <c r="M13" i="24"/>
  <c r="N13" i="24"/>
  <c r="O13" i="24"/>
  <c r="U13" i="24"/>
  <c r="P13" i="24"/>
  <c r="Q13" i="24"/>
  <c r="H13" i="24"/>
  <c r="H14" i="24"/>
  <c r="S15" i="24"/>
  <c r="T15" i="24"/>
  <c r="U15" i="24"/>
  <c r="M15" i="24"/>
  <c r="N15" i="24"/>
  <c r="O15" i="24"/>
  <c r="P15" i="24"/>
  <c r="Q15" i="24"/>
  <c r="H15" i="24"/>
  <c r="S16" i="24"/>
  <c r="T16" i="24"/>
  <c r="U16" i="24"/>
  <c r="M16" i="24"/>
  <c r="N16" i="24"/>
  <c r="O16" i="24"/>
  <c r="P16" i="24"/>
  <c r="Q16" i="24"/>
  <c r="H16" i="24"/>
  <c r="S17" i="24"/>
  <c r="T17" i="24"/>
  <c r="U17" i="24"/>
  <c r="M17" i="24"/>
  <c r="N17" i="24"/>
  <c r="O17" i="24"/>
  <c r="P17" i="24"/>
  <c r="Q17" i="24"/>
  <c r="H17" i="24"/>
  <c r="S18" i="24"/>
  <c r="T18" i="24"/>
  <c r="U18" i="24"/>
  <c r="M18" i="24"/>
  <c r="N18" i="24"/>
  <c r="O18" i="24"/>
  <c r="P18" i="24"/>
  <c r="Q18" i="24"/>
  <c r="H18" i="24"/>
  <c r="S19" i="24"/>
  <c r="T19" i="24"/>
  <c r="U19" i="24"/>
  <c r="M19" i="24"/>
  <c r="N19" i="24"/>
  <c r="O19" i="24"/>
  <c r="P19" i="24"/>
  <c r="Q19" i="24"/>
  <c r="H19" i="24"/>
  <c r="M20" i="24"/>
  <c r="N20" i="24"/>
  <c r="O20" i="24"/>
  <c r="P20" i="24"/>
  <c r="S20" i="24"/>
  <c r="T20" i="24"/>
  <c r="Q20" i="24"/>
  <c r="H20" i="24"/>
  <c r="M21" i="24"/>
  <c r="N21" i="24"/>
  <c r="O21" i="24"/>
  <c r="U21" i="24"/>
  <c r="P21" i="24"/>
  <c r="Q21" i="24"/>
  <c r="H21" i="24"/>
  <c r="H22" i="24"/>
  <c r="S23" i="24"/>
  <c r="T23" i="24"/>
  <c r="U23" i="24"/>
  <c r="M23" i="24"/>
  <c r="N23" i="24"/>
  <c r="O23" i="24"/>
  <c r="P23" i="24"/>
  <c r="Q23" i="24"/>
  <c r="H23" i="24"/>
  <c r="S24" i="24"/>
  <c r="T24" i="24"/>
  <c r="U24" i="24"/>
  <c r="M24" i="24"/>
  <c r="N24" i="24"/>
  <c r="O24" i="24"/>
  <c r="P24" i="24"/>
  <c r="Q24" i="24"/>
  <c r="H24" i="24"/>
  <c r="S25" i="24"/>
  <c r="T25" i="24"/>
  <c r="U25" i="24"/>
  <c r="M25" i="24"/>
  <c r="N25" i="24"/>
  <c r="O25" i="24"/>
  <c r="P25" i="24"/>
  <c r="Q25" i="24"/>
  <c r="H25" i="24"/>
  <c r="S26" i="24"/>
  <c r="T26" i="24"/>
  <c r="U26" i="24"/>
  <c r="M26" i="24"/>
  <c r="N26" i="24"/>
  <c r="O26" i="24"/>
  <c r="P26" i="24"/>
  <c r="Q26" i="24"/>
  <c r="H26" i="24"/>
  <c r="S27" i="24"/>
  <c r="T27" i="24"/>
  <c r="U27" i="24"/>
  <c r="M27" i="24"/>
  <c r="N27" i="24"/>
  <c r="O27" i="24"/>
  <c r="P27" i="24"/>
  <c r="Q27" i="24"/>
  <c r="H27" i="24"/>
  <c r="M28" i="24"/>
  <c r="N28" i="24"/>
  <c r="O28" i="24"/>
  <c r="P28" i="24"/>
  <c r="S28" i="24"/>
  <c r="T28" i="24"/>
  <c r="Q28" i="24"/>
  <c r="H28" i="24"/>
  <c r="M29" i="24"/>
  <c r="N29" i="24"/>
  <c r="O29" i="24"/>
  <c r="U29" i="24"/>
  <c r="P29" i="24"/>
  <c r="Q29" i="24"/>
  <c r="H29" i="24"/>
  <c r="H30" i="24"/>
  <c r="S31" i="24"/>
  <c r="T31" i="24"/>
  <c r="U31" i="24"/>
  <c r="M31" i="24"/>
  <c r="N31" i="24"/>
  <c r="O31" i="24"/>
  <c r="P31" i="24"/>
  <c r="Q31" i="24"/>
  <c r="H31" i="24"/>
  <c r="S32" i="24"/>
  <c r="T32" i="24"/>
  <c r="U32" i="24"/>
  <c r="M32" i="24"/>
  <c r="N32" i="24"/>
  <c r="O32" i="24"/>
  <c r="P32" i="24"/>
  <c r="Q32" i="24"/>
  <c r="H32" i="24"/>
  <c r="S33" i="24"/>
  <c r="T33" i="24"/>
  <c r="U33" i="24"/>
  <c r="M33" i="24"/>
  <c r="N33" i="24"/>
  <c r="O33" i="24"/>
  <c r="P33" i="24"/>
  <c r="Q33" i="24"/>
  <c r="H33" i="24"/>
  <c r="S34" i="24"/>
  <c r="T34" i="24"/>
  <c r="U34" i="24"/>
  <c r="M34" i="24"/>
  <c r="N34" i="24"/>
  <c r="O34" i="24"/>
  <c r="P34" i="24"/>
  <c r="Q34" i="24"/>
  <c r="H34" i="24"/>
  <c r="S35" i="24"/>
  <c r="T35" i="24"/>
  <c r="U35" i="24"/>
  <c r="M35" i="24"/>
  <c r="N35" i="24"/>
  <c r="O35" i="24"/>
  <c r="P35" i="24"/>
  <c r="Q35" i="24"/>
  <c r="H35" i="24"/>
  <c r="M36" i="24"/>
  <c r="N36" i="24"/>
  <c r="O36" i="24"/>
  <c r="P36" i="24"/>
  <c r="S36" i="24"/>
  <c r="T36" i="24"/>
  <c r="Q36" i="24"/>
  <c r="H36" i="24"/>
  <c r="M37" i="24"/>
  <c r="N37" i="24"/>
  <c r="O37" i="24"/>
  <c r="U37" i="24"/>
  <c r="P37" i="24"/>
  <c r="Q37" i="24"/>
  <c r="H37" i="24"/>
  <c r="H38" i="24"/>
  <c r="S39" i="24"/>
  <c r="T39" i="24"/>
  <c r="U39" i="24"/>
  <c r="M39" i="24"/>
  <c r="N39" i="24"/>
  <c r="O39" i="24"/>
  <c r="P39" i="24"/>
  <c r="Q39" i="24"/>
  <c r="H39" i="24"/>
  <c r="S40" i="24"/>
  <c r="T40" i="24"/>
  <c r="U40" i="24"/>
  <c r="M40" i="24"/>
  <c r="N40" i="24"/>
  <c r="O40" i="24"/>
  <c r="P40" i="24"/>
  <c r="Q40" i="24"/>
  <c r="H40" i="24"/>
  <c r="S41" i="24"/>
  <c r="T41" i="24"/>
  <c r="U41" i="24"/>
  <c r="M41" i="24"/>
  <c r="N41" i="24"/>
  <c r="O41" i="24"/>
  <c r="P41" i="24"/>
  <c r="Q41" i="24"/>
  <c r="H41" i="24"/>
  <c r="S42" i="24"/>
  <c r="T42" i="24"/>
  <c r="U42" i="24"/>
  <c r="M42" i="24"/>
  <c r="N42" i="24"/>
  <c r="O42" i="24"/>
  <c r="P42" i="24"/>
  <c r="Q42" i="24"/>
  <c r="H42" i="24"/>
  <c r="S43" i="24"/>
  <c r="T43" i="24"/>
  <c r="U43" i="24"/>
  <c r="M43" i="24"/>
  <c r="N43" i="24"/>
  <c r="O43" i="24"/>
  <c r="P43" i="24"/>
  <c r="Q43" i="24"/>
  <c r="H43" i="24"/>
  <c r="M44" i="24"/>
  <c r="N44" i="24"/>
  <c r="O44" i="24"/>
  <c r="P44" i="24"/>
  <c r="S44" i="24"/>
  <c r="T44" i="24"/>
  <c r="Q44" i="24"/>
  <c r="H44" i="24"/>
  <c r="M45" i="24"/>
  <c r="N45" i="24"/>
  <c r="O45" i="24"/>
  <c r="U45" i="24"/>
  <c r="P45" i="24"/>
  <c r="Q45" i="24"/>
  <c r="H45" i="24"/>
  <c r="H46" i="24"/>
  <c r="S47" i="24"/>
  <c r="T47" i="24"/>
  <c r="U47" i="24"/>
  <c r="M47" i="24"/>
  <c r="N47" i="24"/>
  <c r="O47" i="24"/>
  <c r="P47" i="24"/>
  <c r="Q47" i="24"/>
  <c r="H47" i="24"/>
  <c r="S48" i="24"/>
  <c r="T48" i="24"/>
  <c r="U48" i="24"/>
  <c r="M48" i="24"/>
  <c r="N48" i="24"/>
  <c r="O48" i="24"/>
  <c r="P48" i="24"/>
  <c r="Q48" i="24"/>
  <c r="H48" i="24"/>
  <c r="S49" i="24"/>
  <c r="T49" i="24"/>
  <c r="U49" i="24"/>
  <c r="M49" i="24"/>
  <c r="N49" i="24"/>
  <c r="O49" i="24"/>
  <c r="P49" i="24"/>
  <c r="Q49" i="24"/>
  <c r="H49" i="24"/>
  <c r="S50" i="24"/>
  <c r="T50" i="24"/>
  <c r="U50" i="24"/>
  <c r="M50" i="24"/>
  <c r="N50" i="24"/>
  <c r="O50" i="24"/>
  <c r="P50" i="24"/>
  <c r="Q50" i="24"/>
  <c r="H50" i="24"/>
  <c r="S51" i="24"/>
  <c r="T51" i="24"/>
  <c r="U51" i="24"/>
  <c r="M51" i="24"/>
  <c r="N51" i="24"/>
  <c r="O51" i="24"/>
  <c r="P51" i="24"/>
  <c r="Q51" i="24"/>
  <c r="H51" i="24"/>
  <c r="M52" i="24"/>
  <c r="N52" i="24"/>
  <c r="O52" i="24"/>
  <c r="P52" i="24"/>
  <c r="S52" i="24"/>
  <c r="T52" i="24"/>
  <c r="Q52" i="24"/>
  <c r="H52" i="24"/>
  <c r="M53" i="24"/>
  <c r="N53" i="24"/>
  <c r="O53" i="24"/>
  <c r="U53" i="24"/>
  <c r="P53" i="24"/>
  <c r="Q53" i="24"/>
  <c r="H53" i="24"/>
  <c r="H54" i="24"/>
  <c r="H55" i="24"/>
  <c r="T53" i="24"/>
  <c r="S53" i="24"/>
  <c r="U52" i="24"/>
  <c r="B47" i="24"/>
  <c r="T45" i="24"/>
  <c r="S45" i="24"/>
  <c r="U44" i="24"/>
  <c r="B39" i="24"/>
  <c r="T37" i="24"/>
  <c r="S37" i="24"/>
  <c r="U36" i="24"/>
  <c r="B31" i="24"/>
  <c r="T29" i="24"/>
  <c r="S29" i="24"/>
  <c r="U28" i="24"/>
  <c r="B23" i="24"/>
  <c r="T21" i="24"/>
  <c r="S21" i="24"/>
  <c r="U20" i="24"/>
  <c r="B15" i="24"/>
  <c r="T13" i="24"/>
  <c r="S13" i="24"/>
  <c r="U12" i="24"/>
  <c r="B7" i="24"/>
  <c r="H4" i="24"/>
  <c r="D4" i="24"/>
  <c r="D2" i="24"/>
  <c r="C7" i="23"/>
  <c r="R7" i="23"/>
  <c r="C8" i="23"/>
  <c r="R8" i="23"/>
  <c r="J7" i="23"/>
  <c r="C9" i="23"/>
  <c r="R9" i="23"/>
  <c r="J8" i="23"/>
  <c r="C10" i="23"/>
  <c r="R10" i="23"/>
  <c r="J9" i="23"/>
  <c r="C11" i="23"/>
  <c r="R11" i="23"/>
  <c r="J10" i="23"/>
  <c r="C12" i="23"/>
  <c r="R12" i="23"/>
  <c r="J11" i="23"/>
  <c r="C13" i="23"/>
  <c r="R13" i="23"/>
  <c r="J12" i="23"/>
  <c r="C14" i="23"/>
  <c r="R14" i="23"/>
  <c r="J13" i="23"/>
  <c r="J14" i="23"/>
  <c r="C15" i="23"/>
  <c r="R15" i="23"/>
  <c r="C16" i="23"/>
  <c r="R16" i="23"/>
  <c r="J15" i="23"/>
  <c r="C17" i="23"/>
  <c r="R17" i="23"/>
  <c r="J16" i="23"/>
  <c r="C18" i="23"/>
  <c r="R18" i="23"/>
  <c r="J17" i="23"/>
  <c r="C19" i="23"/>
  <c r="R19" i="23"/>
  <c r="J18" i="23"/>
  <c r="C20" i="23"/>
  <c r="R20" i="23"/>
  <c r="J19" i="23"/>
  <c r="C21" i="23"/>
  <c r="R21" i="23"/>
  <c r="J20" i="23"/>
  <c r="C22" i="23"/>
  <c r="R22" i="23"/>
  <c r="J21" i="23"/>
  <c r="J22" i="23"/>
  <c r="C23" i="23"/>
  <c r="R23" i="23"/>
  <c r="C24" i="23"/>
  <c r="R24" i="23"/>
  <c r="J23" i="23"/>
  <c r="C25" i="23"/>
  <c r="R25" i="23"/>
  <c r="J24" i="23"/>
  <c r="C26" i="23"/>
  <c r="R26" i="23"/>
  <c r="J25" i="23"/>
  <c r="C27" i="23"/>
  <c r="R27" i="23"/>
  <c r="J26" i="23"/>
  <c r="C28" i="23"/>
  <c r="R28" i="23"/>
  <c r="J27" i="23"/>
  <c r="C29" i="23"/>
  <c r="R29" i="23"/>
  <c r="J28" i="23"/>
  <c r="C30" i="23"/>
  <c r="R30" i="23"/>
  <c r="J29" i="23"/>
  <c r="J30" i="23"/>
  <c r="C31" i="23"/>
  <c r="R31" i="23"/>
  <c r="C32" i="23"/>
  <c r="R32" i="23"/>
  <c r="J31" i="23"/>
  <c r="C33" i="23"/>
  <c r="R33" i="23"/>
  <c r="J32" i="23"/>
  <c r="C34" i="23"/>
  <c r="R34" i="23"/>
  <c r="J33" i="23"/>
  <c r="C35" i="23"/>
  <c r="R35" i="23"/>
  <c r="J34" i="23"/>
  <c r="C36" i="23"/>
  <c r="R36" i="23"/>
  <c r="J35" i="23"/>
  <c r="C37" i="23"/>
  <c r="R37" i="23"/>
  <c r="J36" i="23"/>
  <c r="C38" i="23"/>
  <c r="R38" i="23"/>
  <c r="J37" i="23"/>
  <c r="J38" i="23"/>
  <c r="C39" i="23"/>
  <c r="R39" i="23"/>
  <c r="C40" i="23"/>
  <c r="R40" i="23"/>
  <c r="J39" i="23"/>
  <c r="C41" i="23"/>
  <c r="R41" i="23"/>
  <c r="J40" i="23"/>
  <c r="C42" i="23"/>
  <c r="R42" i="23"/>
  <c r="J41" i="23"/>
  <c r="C43" i="23"/>
  <c r="R43" i="23"/>
  <c r="J42" i="23"/>
  <c r="C44" i="23"/>
  <c r="R44" i="23"/>
  <c r="J43" i="23"/>
  <c r="C45" i="23"/>
  <c r="R45" i="23"/>
  <c r="J44" i="23"/>
  <c r="C46" i="23"/>
  <c r="R46" i="23"/>
  <c r="J45" i="23"/>
  <c r="J46" i="23"/>
  <c r="C47" i="23"/>
  <c r="R47" i="23"/>
  <c r="C48" i="23"/>
  <c r="R48" i="23"/>
  <c r="J47" i="23"/>
  <c r="C49" i="23"/>
  <c r="R49" i="23"/>
  <c r="J48" i="23"/>
  <c r="C50" i="23"/>
  <c r="R50" i="23"/>
  <c r="J49" i="23"/>
  <c r="C51" i="23"/>
  <c r="R51" i="23"/>
  <c r="J50" i="23"/>
  <c r="C52" i="23"/>
  <c r="R52" i="23"/>
  <c r="J51" i="23"/>
  <c r="C53" i="23"/>
  <c r="R53" i="23"/>
  <c r="J52" i="23"/>
  <c r="C54" i="23"/>
  <c r="R54" i="23"/>
  <c r="J53" i="23"/>
  <c r="J54" i="23"/>
  <c r="J55" i="23"/>
  <c r="I7" i="23"/>
  <c r="I8" i="23"/>
  <c r="I9" i="23"/>
  <c r="I10" i="23"/>
  <c r="I11" i="23"/>
  <c r="I12" i="23"/>
  <c r="I13" i="23"/>
  <c r="I14" i="23"/>
  <c r="I15" i="23"/>
  <c r="I16" i="23"/>
  <c r="I17" i="23"/>
  <c r="I18" i="23"/>
  <c r="I19" i="23"/>
  <c r="I20" i="23"/>
  <c r="I21" i="23"/>
  <c r="I22" i="23"/>
  <c r="I23" i="23"/>
  <c r="I24" i="23"/>
  <c r="I25" i="23"/>
  <c r="I26" i="23"/>
  <c r="I27" i="23"/>
  <c r="I28" i="23"/>
  <c r="I29" i="23"/>
  <c r="I30" i="23"/>
  <c r="I31" i="23"/>
  <c r="I32" i="23"/>
  <c r="I33" i="23"/>
  <c r="I34" i="23"/>
  <c r="I35" i="23"/>
  <c r="I36" i="23"/>
  <c r="I37" i="23"/>
  <c r="I38" i="23"/>
  <c r="I39" i="23"/>
  <c r="I40" i="23"/>
  <c r="I41" i="23"/>
  <c r="I42" i="23"/>
  <c r="I43" i="23"/>
  <c r="I44" i="23"/>
  <c r="I45" i="23"/>
  <c r="I46" i="23"/>
  <c r="I47" i="23"/>
  <c r="I48" i="23"/>
  <c r="I49" i="23"/>
  <c r="I50" i="23"/>
  <c r="I51" i="23"/>
  <c r="I52" i="23"/>
  <c r="I53" i="23"/>
  <c r="I54" i="23"/>
  <c r="I55" i="23"/>
  <c r="S7" i="23"/>
  <c r="T7" i="23"/>
  <c r="U7" i="23"/>
  <c r="M7" i="23"/>
  <c r="N7" i="23"/>
  <c r="O7" i="23"/>
  <c r="P7" i="23"/>
  <c r="Q7" i="23"/>
  <c r="H7" i="23"/>
  <c r="S8" i="23"/>
  <c r="T8" i="23"/>
  <c r="U8" i="23"/>
  <c r="M8" i="23"/>
  <c r="N8" i="23"/>
  <c r="O8" i="23"/>
  <c r="P8" i="23"/>
  <c r="Q8" i="23"/>
  <c r="H8" i="23"/>
  <c r="S9" i="23"/>
  <c r="T9" i="23"/>
  <c r="U9" i="23"/>
  <c r="M9" i="23"/>
  <c r="N9" i="23"/>
  <c r="O9" i="23"/>
  <c r="P9" i="23"/>
  <c r="Q9" i="23"/>
  <c r="H9" i="23"/>
  <c r="S10" i="23"/>
  <c r="T10" i="23"/>
  <c r="U10" i="23"/>
  <c r="M10" i="23"/>
  <c r="N10" i="23"/>
  <c r="O10" i="23"/>
  <c r="P10" i="23"/>
  <c r="Q10" i="23"/>
  <c r="H10" i="23"/>
  <c r="S11" i="23"/>
  <c r="T11" i="23"/>
  <c r="U11" i="23"/>
  <c r="M11" i="23"/>
  <c r="N11" i="23"/>
  <c r="O11" i="23"/>
  <c r="P11" i="23"/>
  <c r="Q11" i="23"/>
  <c r="H11" i="23"/>
  <c r="M12" i="23"/>
  <c r="N12" i="23"/>
  <c r="O12" i="23"/>
  <c r="P12" i="23"/>
  <c r="S12" i="23"/>
  <c r="T12" i="23"/>
  <c r="Q12" i="23"/>
  <c r="H12" i="23"/>
  <c r="M13" i="23"/>
  <c r="N13" i="23"/>
  <c r="O13" i="23"/>
  <c r="U13" i="23"/>
  <c r="P13" i="23"/>
  <c r="Q13" i="23"/>
  <c r="H13" i="23"/>
  <c r="H14" i="23"/>
  <c r="S15" i="23"/>
  <c r="T15" i="23"/>
  <c r="U15" i="23"/>
  <c r="M15" i="23"/>
  <c r="N15" i="23"/>
  <c r="O15" i="23"/>
  <c r="P15" i="23"/>
  <c r="Q15" i="23"/>
  <c r="H15" i="23"/>
  <c r="S16" i="23"/>
  <c r="T16" i="23"/>
  <c r="U16" i="23"/>
  <c r="M16" i="23"/>
  <c r="N16" i="23"/>
  <c r="O16" i="23"/>
  <c r="P16" i="23"/>
  <c r="Q16" i="23"/>
  <c r="H16" i="23"/>
  <c r="S17" i="23"/>
  <c r="T17" i="23"/>
  <c r="U17" i="23"/>
  <c r="M17" i="23"/>
  <c r="N17" i="23"/>
  <c r="O17" i="23"/>
  <c r="P17" i="23"/>
  <c r="Q17" i="23"/>
  <c r="H17" i="23"/>
  <c r="S18" i="23"/>
  <c r="T18" i="23"/>
  <c r="U18" i="23"/>
  <c r="M18" i="23"/>
  <c r="N18" i="23"/>
  <c r="O18" i="23"/>
  <c r="P18" i="23"/>
  <c r="Q18" i="23"/>
  <c r="H18" i="23"/>
  <c r="S19" i="23"/>
  <c r="T19" i="23"/>
  <c r="U19" i="23"/>
  <c r="M19" i="23"/>
  <c r="N19" i="23"/>
  <c r="O19" i="23"/>
  <c r="P19" i="23"/>
  <c r="Q19" i="23"/>
  <c r="H19" i="23"/>
  <c r="M20" i="23"/>
  <c r="N20" i="23"/>
  <c r="O20" i="23"/>
  <c r="P20" i="23"/>
  <c r="S20" i="23"/>
  <c r="T20" i="23"/>
  <c r="Q20" i="23"/>
  <c r="H20" i="23"/>
  <c r="M21" i="23"/>
  <c r="N21" i="23"/>
  <c r="O21" i="23"/>
  <c r="U21" i="23"/>
  <c r="P21" i="23"/>
  <c r="Q21" i="23"/>
  <c r="H21" i="23"/>
  <c r="H22" i="23"/>
  <c r="S23" i="23"/>
  <c r="T23" i="23"/>
  <c r="U23" i="23"/>
  <c r="M23" i="23"/>
  <c r="N23" i="23"/>
  <c r="O23" i="23"/>
  <c r="P23" i="23"/>
  <c r="Q23" i="23"/>
  <c r="H23" i="23"/>
  <c r="S24" i="23"/>
  <c r="T24" i="23"/>
  <c r="U24" i="23"/>
  <c r="M24" i="23"/>
  <c r="N24" i="23"/>
  <c r="O24" i="23"/>
  <c r="P24" i="23"/>
  <c r="Q24" i="23"/>
  <c r="H24" i="23"/>
  <c r="S25" i="23"/>
  <c r="T25" i="23"/>
  <c r="U25" i="23"/>
  <c r="M25" i="23"/>
  <c r="N25" i="23"/>
  <c r="O25" i="23"/>
  <c r="P25" i="23"/>
  <c r="Q25" i="23"/>
  <c r="H25" i="23"/>
  <c r="S26" i="23"/>
  <c r="T26" i="23"/>
  <c r="U26" i="23"/>
  <c r="M26" i="23"/>
  <c r="N26" i="23"/>
  <c r="O26" i="23"/>
  <c r="P26" i="23"/>
  <c r="Q26" i="23"/>
  <c r="H26" i="23"/>
  <c r="S27" i="23"/>
  <c r="T27" i="23"/>
  <c r="U27" i="23"/>
  <c r="M27" i="23"/>
  <c r="N27" i="23"/>
  <c r="O27" i="23"/>
  <c r="P27" i="23"/>
  <c r="Q27" i="23"/>
  <c r="H27" i="23"/>
  <c r="M28" i="23"/>
  <c r="N28" i="23"/>
  <c r="O28" i="23"/>
  <c r="P28" i="23"/>
  <c r="S28" i="23"/>
  <c r="T28" i="23"/>
  <c r="Q28" i="23"/>
  <c r="H28" i="23"/>
  <c r="M29" i="23"/>
  <c r="N29" i="23"/>
  <c r="O29" i="23"/>
  <c r="U29" i="23"/>
  <c r="P29" i="23"/>
  <c r="Q29" i="23"/>
  <c r="H29" i="23"/>
  <c r="H30" i="23"/>
  <c r="S31" i="23"/>
  <c r="T31" i="23"/>
  <c r="U31" i="23"/>
  <c r="M31" i="23"/>
  <c r="N31" i="23"/>
  <c r="O31" i="23"/>
  <c r="P31" i="23"/>
  <c r="Q31" i="23"/>
  <c r="H31" i="23"/>
  <c r="S32" i="23"/>
  <c r="T32" i="23"/>
  <c r="U32" i="23"/>
  <c r="M32" i="23"/>
  <c r="N32" i="23"/>
  <c r="O32" i="23"/>
  <c r="P32" i="23"/>
  <c r="Q32" i="23"/>
  <c r="H32" i="23"/>
  <c r="S33" i="23"/>
  <c r="T33" i="23"/>
  <c r="U33" i="23"/>
  <c r="M33" i="23"/>
  <c r="N33" i="23"/>
  <c r="O33" i="23"/>
  <c r="P33" i="23"/>
  <c r="Q33" i="23"/>
  <c r="H33" i="23"/>
  <c r="S34" i="23"/>
  <c r="T34" i="23"/>
  <c r="U34" i="23"/>
  <c r="M34" i="23"/>
  <c r="N34" i="23"/>
  <c r="O34" i="23"/>
  <c r="P34" i="23"/>
  <c r="Q34" i="23"/>
  <c r="H34" i="23"/>
  <c r="S35" i="23"/>
  <c r="T35" i="23"/>
  <c r="U35" i="23"/>
  <c r="M35" i="23"/>
  <c r="N35" i="23"/>
  <c r="O35" i="23"/>
  <c r="P35" i="23"/>
  <c r="Q35" i="23"/>
  <c r="H35" i="23"/>
  <c r="M36" i="23"/>
  <c r="N36" i="23"/>
  <c r="O36" i="23"/>
  <c r="P36" i="23"/>
  <c r="S36" i="23"/>
  <c r="T36" i="23"/>
  <c r="Q36" i="23"/>
  <c r="H36" i="23"/>
  <c r="M37" i="23"/>
  <c r="N37" i="23"/>
  <c r="O37" i="23"/>
  <c r="U37" i="23"/>
  <c r="P37" i="23"/>
  <c r="Q37" i="23"/>
  <c r="H37" i="23"/>
  <c r="H38" i="23"/>
  <c r="S39" i="23"/>
  <c r="T39" i="23"/>
  <c r="U39" i="23"/>
  <c r="M39" i="23"/>
  <c r="N39" i="23"/>
  <c r="O39" i="23"/>
  <c r="P39" i="23"/>
  <c r="Q39" i="23"/>
  <c r="H39" i="23"/>
  <c r="S40" i="23"/>
  <c r="T40" i="23"/>
  <c r="U40" i="23"/>
  <c r="M40" i="23"/>
  <c r="N40" i="23"/>
  <c r="O40" i="23"/>
  <c r="P40" i="23"/>
  <c r="Q40" i="23"/>
  <c r="H40" i="23"/>
  <c r="S41" i="23"/>
  <c r="T41" i="23"/>
  <c r="U41" i="23"/>
  <c r="M41" i="23"/>
  <c r="N41" i="23"/>
  <c r="O41" i="23"/>
  <c r="P41" i="23"/>
  <c r="Q41" i="23"/>
  <c r="H41" i="23"/>
  <c r="S42" i="23"/>
  <c r="T42" i="23"/>
  <c r="U42" i="23"/>
  <c r="M42" i="23"/>
  <c r="N42" i="23"/>
  <c r="O42" i="23"/>
  <c r="P42" i="23"/>
  <c r="Q42" i="23"/>
  <c r="H42" i="23"/>
  <c r="S43" i="23"/>
  <c r="T43" i="23"/>
  <c r="U43" i="23"/>
  <c r="M43" i="23"/>
  <c r="N43" i="23"/>
  <c r="O43" i="23"/>
  <c r="P43" i="23"/>
  <c r="Q43" i="23"/>
  <c r="H43" i="23"/>
  <c r="M44" i="23"/>
  <c r="N44" i="23"/>
  <c r="O44" i="23"/>
  <c r="P44" i="23"/>
  <c r="S44" i="23"/>
  <c r="T44" i="23"/>
  <c r="Q44" i="23"/>
  <c r="H44" i="23"/>
  <c r="M45" i="23"/>
  <c r="N45" i="23"/>
  <c r="O45" i="23"/>
  <c r="U45" i="23"/>
  <c r="P45" i="23"/>
  <c r="Q45" i="23"/>
  <c r="H45" i="23"/>
  <c r="H46" i="23"/>
  <c r="S47" i="23"/>
  <c r="T47" i="23"/>
  <c r="U47" i="23"/>
  <c r="M47" i="23"/>
  <c r="N47" i="23"/>
  <c r="O47" i="23"/>
  <c r="P47" i="23"/>
  <c r="Q47" i="23"/>
  <c r="H47" i="23"/>
  <c r="S48" i="23"/>
  <c r="T48" i="23"/>
  <c r="U48" i="23"/>
  <c r="M48" i="23"/>
  <c r="N48" i="23"/>
  <c r="O48" i="23"/>
  <c r="P48" i="23"/>
  <c r="Q48" i="23"/>
  <c r="H48" i="23"/>
  <c r="S49" i="23"/>
  <c r="T49" i="23"/>
  <c r="U49" i="23"/>
  <c r="M49" i="23"/>
  <c r="N49" i="23"/>
  <c r="O49" i="23"/>
  <c r="P49" i="23"/>
  <c r="Q49" i="23"/>
  <c r="H49" i="23"/>
  <c r="S50" i="23"/>
  <c r="T50" i="23"/>
  <c r="U50" i="23"/>
  <c r="M50" i="23"/>
  <c r="N50" i="23"/>
  <c r="O50" i="23"/>
  <c r="P50" i="23"/>
  <c r="Q50" i="23"/>
  <c r="H50" i="23"/>
  <c r="S51" i="23"/>
  <c r="T51" i="23"/>
  <c r="U51" i="23"/>
  <c r="M51" i="23"/>
  <c r="N51" i="23"/>
  <c r="O51" i="23"/>
  <c r="P51" i="23"/>
  <c r="Q51" i="23"/>
  <c r="H51" i="23"/>
  <c r="M52" i="23"/>
  <c r="N52" i="23"/>
  <c r="O52" i="23"/>
  <c r="P52" i="23"/>
  <c r="S52" i="23"/>
  <c r="T52" i="23"/>
  <c r="Q52" i="23"/>
  <c r="H52" i="23"/>
  <c r="M53" i="23"/>
  <c r="N53" i="23"/>
  <c r="O53" i="23"/>
  <c r="U53" i="23"/>
  <c r="P53" i="23"/>
  <c r="Q53" i="23"/>
  <c r="H53" i="23"/>
  <c r="H54" i="23"/>
  <c r="H55" i="23"/>
  <c r="T53" i="23"/>
  <c r="S53" i="23"/>
  <c r="U52" i="23"/>
  <c r="B47" i="23"/>
  <c r="T45" i="23"/>
  <c r="S45" i="23"/>
  <c r="U44" i="23"/>
  <c r="B39" i="23"/>
  <c r="T37" i="23"/>
  <c r="S37" i="23"/>
  <c r="U36" i="23"/>
  <c r="B31" i="23"/>
  <c r="T29" i="23"/>
  <c r="S29" i="23"/>
  <c r="U28" i="23"/>
  <c r="B23" i="23"/>
  <c r="T21" i="23"/>
  <c r="S21" i="23"/>
  <c r="U20" i="23"/>
  <c r="B15" i="23"/>
  <c r="T13" i="23"/>
  <c r="S13" i="23"/>
  <c r="U12" i="23"/>
  <c r="B7" i="23"/>
  <c r="H4" i="23"/>
  <c r="D4" i="23"/>
  <c r="D2" i="23"/>
  <c r="C7" i="22"/>
  <c r="R7" i="22"/>
  <c r="C8" i="22"/>
  <c r="R8" i="22"/>
  <c r="J7" i="22"/>
  <c r="C9" i="22"/>
  <c r="R9" i="22"/>
  <c r="J8" i="22"/>
  <c r="C10" i="22"/>
  <c r="R10" i="22"/>
  <c r="J9" i="22"/>
  <c r="C11" i="22"/>
  <c r="R11" i="22"/>
  <c r="J10" i="22"/>
  <c r="C12" i="22"/>
  <c r="R12" i="22"/>
  <c r="J11" i="22"/>
  <c r="C13" i="22"/>
  <c r="R13" i="22"/>
  <c r="J12" i="22"/>
  <c r="C14" i="22"/>
  <c r="R14" i="22"/>
  <c r="J13" i="22"/>
  <c r="J14" i="22"/>
  <c r="C15" i="22"/>
  <c r="R15" i="22"/>
  <c r="C16" i="22"/>
  <c r="R16" i="22"/>
  <c r="J15" i="22"/>
  <c r="C17" i="22"/>
  <c r="R17" i="22"/>
  <c r="J16" i="22"/>
  <c r="C18" i="22"/>
  <c r="R18" i="22"/>
  <c r="J17" i="22"/>
  <c r="C19" i="22"/>
  <c r="R19" i="22"/>
  <c r="J18" i="22"/>
  <c r="C20" i="22"/>
  <c r="R20" i="22"/>
  <c r="J19" i="22"/>
  <c r="C21" i="22"/>
  <c r="R21" i="22"/>
  <c r="J20" i="22"/>
  <c r="C22" i="22"/>
  <c r="R22" i="22"/>
  <c r="J21" i="22"/>
  <c r="J22" i="22"/>
  <c r="C23" i="22"/>
  <c r="R23" i="22"/>
  <c r="C24" i="22"/>
  <c r="R24" i="22"/>
  <c r="J23" i="22"/>
  <c r="C25" i="22"/>
  <c r="R25" i="22"/>
  <c r="J24" i="22"/>
  <c r="C26" i="22"/>
  <c r="R26" i="22"/>
  <c r="J25" i="22"/>
  <c r="C27" i="22"/>
  <c r="R27" i="22"/>
  <c r="J26" i="22"/>
  <c r="C28" i="22"/>
  <c r="R28" i="22"/>
  <c r="J27" i="22"/>
  <c r="C29" i="22"/>
  <c r="R29" i="22"/>
  <c r="J28" i="22"/>
  <c r="C30" i="22"/>
  <c r="R30" i="22"/>
  <c r="J29" i="22"/>
  <c r="J30" i="22"/>
  <c r="C31" i="22"/>
  <c r="R31" i="22"/>
  <c r="C32" i="22"/>
  <c r="R32" i="22"/>
  <c r="J31" i="22"/>
  <c r="C33" i="22"/>
  <c r="R33" i="22"/>
  <c r="J32" i="22"/>
  <c r="C34" i="22"/>
  <c r="R34" i="22"/>
  <c r="J33" i="22"/>
  <c r="C35" i="22"/>
  <c r="R35" i="22"/>
  <c r="J34" i="22"/>
  <c r="C36" i="22"/>
  <c r="R36" i="22"/>
  <c r="J35" i="22"/>
  <c r="C37" i="22"/>
  <c r="R37" i="22"/>
  <c r="J36" i="22"/>
  <c r="C38" i="22"/>
  <c r="R38" i="22"/>
  <c r="J37" i="22"/>
  <c r="J38" i="22"/>
  <c r="C39" i="22"/>
  <c r="R39" i="22"/>
  <c r="C40" i="22"/>
  <c r="R40" i="22"/>
  <c r="J39" i="22"/>
  <c r="C41" i="22"/>
  <c r="R41" i="22"/>
  <c r="J40" i="22"/>
  <c r="C42" i="22"/>
  <c r="R42" i="22"/>
  <c r="J41" i="22"/>
  <c r="C43" i="22"/>
  <c r="R43" i="22"/>
  <c r="J42" i="22"/>
  <c r="C44" i="22"/>
  <c r="R44" i="22"/>
  <c r="J43" i="22"/>
  <c r="C45" i="22"/>
  <c r="R45" i="22"/>
  <c r="J44" i="22"/>
  <c r="C46" i="22"/>
  <c r="R46" i="22"/>
  <c r="J45" i="22"/>
  <c r="J46" i="22"/>
  <c r="C47" i="22"/>
  <c r="R47" i="22"/>
  <c r="C48" i="22"/>
  <c r="R48" i="22"/>
  <c r="J47" i="22"/>
  <c r="C49" i="22"/>
  <c r="R49" i="22"/>
  <c r="J48" i="22"/>
  <c r="C50" i="22"/>
  <c r="R50" i="22"/>
  <c r="J49" i="22"/>
  <c r="C51" i="22"/>
  <c r="R51" i="22"/>
  <c r="J50" i="22"/>
  <c r="C52" i="22"/>
  <c r="R52" i="22"/>
  <c r="J51" i="22"/>
  <c r="C53" i="22"/>
  <c r="R53" i="22"/>
  <c r="J52" i="22"/>
  <c r="C54" i="22"/>
  <c r="R54" i="22"/>
  <c r="J53" i="22"/>
  <c r="J54" i="22"/>
  <c r="J55" i="22"/>
  <c r="I7" i="22"/>
  <c r="I8" i="22"/>
  <c r="I9" i="22"/>
  <c r="I10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I42" i="22"/>
  <c r="I43" i="22"/>
  <c r="I44" i="22"/>
  <c r="I45" i="22"/>
  <c r="I46" i="22"/>
  <c r="I47" i="22"/>
  <c r="I48" i="22"/>
  <c r="I49" i="22"/>
  <c r="I50" i="22"/>
  <c r="I51" i="22"/>
  <c r="I52" i="22"/>
  <c r="I53" i="22"/>
  <c r="I54" i="22"/>
  <c r="I55" i="22"/>
  <c r="S7" i="22"/>
  <c r="T7" i="22"/>
  <c r="U7" i="22"/>
  <c r="M7" i="22"/>
  <c r="N7" i="22"/>
  <c r="O7" i="22"/>
  <c r="P7" i="22"/>
  <c r="Q7" i="22"/>
  <c r="H7" i="22"/>
  <c r="S8" i="22"/>
  <c r="T8" i="22"/>
  <c r="U8" i="22"/>
  <c r="M8" i="22"/>
  <c r="N8" i="22"/>
  <c r="O8" i="22"/>
  <c r="P8" i="22"/>
  <c r="Q8" i="22"/>
  <c r="H8" i="22"/>
  <c r="S9" i="22"/>
  <c r="T9" i="22"/>
  <c r="U9" i="22"/>
  <c r="M9" i="22"/>
  <c r="N9" i="22"/>
  <c r="O9" i="22"/>
  <c r="P9" i="22"/>
  <c r="Q9" i="22"/>
  <c r="H9" i="22"/>
  <c r="S10" i="22"/>
  <c r="T10" i="22"/>
  <c r="U10" i="22"/>
  <c r="M10" i="22"/>
  <c r="N10" i="22"/>
  <c r="O10" i="22"/>
  <c r="P10" i="22"/>
  <c r="Q10" i="22"/>
  <c r="H10" i="22"/>
  <c r="S11" i="22"/>
  <c r="T11" i="22"/>
  <c r="U11" i="22"/>
  <c r="M11" i="22"/>
  <c r="N11" i="22"/>
  <c r="O11" i="22"/>
  <c r="P11" i="22"/>
  <c r="Q11" i="22"/>
  <c r="H11" i="22"/>
  <c r="M12" i="22"/>
  <c r="N12" i="22"/>
  <c r="O12" i="22"/>
  <c r="P12" i="22"/>
  <c r="S12" i="22"/>
  <c r="T12" i="22"/>
  <c r="Q12" i="22"/>
  <c r="H12" i="22"/>
  <c r="M13" i="22"/>
  <c r="N13" i="22"/>
  <c r="O13" i="22"/>
  <c r="U13" i="22"/>
  <c r="P13" i="22"/>
  <c r="Q13" i="22"/>
  <c r="H13" i="22"/>
  <c r="H14" i="22"/>
  <c r="S15" i="22"/>
  <c r="T15" i="22"/>
  <c r="U15" i="22"/>
  <c r="M15" i="22"/>
  <c r="N15" i="22"/>
  <c r="O15" i="22"/>
  <c r="P15" i="22"/>
  <c r="Q15" i="22"/>
  <c r="H15" i="22"/>
  <c r="S16" i="22"/>
  <c r="T16" i="22"/>
  <c r="U16" i="22"/>
  <c r="M16" i="22"/>
  <c r="N16" i="22"/>
  <c r="O16" i="22"/>
  <c r="P16" i="22"/>
  <c r="Q16" i="22"/>
  <c r="H16" i="22"/>
  <c r="S17" i="22"/>
  <c r="T17" i="22"/>
  <c r="U17" i="22"/>
  <c r="M17" i="22"/>
  <c r="N17" i="22"/>
  <c r="O17" i="22"/>
  <c r="P17" i="22"/>
  <c r="Q17" i="22"/>
  <c r="H17" i="22"/>
  <c r="S18" i="22"/>
  <c r="T18" i="22"/>
  <c r="U18" i="22"/>
  <c r="M18" i="22"/>
  <c r="N18" i="22"/>
  <c r="O18" i="22"/>
  <c r="P18" i="22"/>
  <c r="Q18" i="22"/>
  <c r="H18" i="22"/>
  <c r="S19" i="22"/>
  <c r="T19" i="22"/>
  <c r="U19" i="22"/>
  <c r="M19" i="22"/>
  <c r="N19" i="22"/>
  <c r="O19" i="22"/>
  <c r="P19" i="22"/>
  <c r="Q19" i="22"/>
  <c r="H19" i="22"/>
  <c r="M20" i="22"/>
  <c r="N20" i="22"/>
  <c r="O20" i="22"/>
  <c r="P20" i="22"/>
  <c r="S20" i="22"/>
  <c r="T20" i="22"/>
  <c r="Q20" i="22"/>
  <c r="H20" i="22"/>
  <c r="M21" i="22"/>
  <c r="N21" i="22"/>
  <c r="O21" i="22"/>
  <c r="U21" i="22"/>
  <c r="P21" i="22"/>
  <c r="Q21" i="22"/>
  <c r="H21" i="22"/>
  <c r="H22" i="22"/>
  <c r="S23" i="22"/>
  <c r="T23" i="22"/>
  <c r="U23" i="22"/>
  <c r="M23" i="22"/>
  <c r="N23" i="22"/>
  <c r="O23" i="22"/>
  <c r="P23" i="22"/>
  <c r="Q23" i="22"/>
  <c r="H23" i="22"/>
  <c r="S24" i="22"/>
  <c r="T24" i="22"/>
  <c r="U24" i="22"/>
  <c r="M24" i="22"/>
  <c r="N24" i="22"/>
  <c r="O24" i="22"/>
  <c r="P24" i="22"/>
  <c r="Q24" i="22"/>
  <c r="H24" i="22"/>
  <c r="S25" i="22"/>
  <c r="T25" i="22"/>
  <c r="U25" i="22"/>
  <c r="M25" i="22"/>
  <c r="N25" i="22"/>
  <c r="O25" i="22"/>
  <c r="P25" i="22"/>
  <c r="Q25" i="22"/>
  <c r="H25" i="22"/>
  <c r="S26" i="22"/>
  <c r="T26" i="22"/>
  <c r="U26" i="22"/>
  <c r="M26" i="22"/>
  <c r="N26" i="22"/>
  <c r="O26" i="22"/>
  <c r="P26" i="22"/>
  <c r="Q26" i="22"/>
  <c r="H26" i="22"/>
  <c r="S27" i="22"/>
  <c r="T27" i="22"/>
  <c r="U27" i="22"/>
  <c r="M27" i="22"/>
  <c r="N27" i="22"/>
  <c r="O27" i="22"/>
  <c r="P27" i="22"/>
  <c r="Q27" i="22"/>
  <c r="H27" i="22"/>
  <c r="M28" i="22"/>
  <c r="N28" i="22"/>
  <c r="O28" i="22"/>
  <c r="P28" i="22"/>
  <c r="S28" i="22"/>
  <c r="T28" i="22"/>
  <c r="Q28" i="22"/>
  <c r="H28" i="22"/>
  <c r="M29" i="22"/>
  <c r="N29" i="22"/>
  <c r="O29" i="22"/>
  <c r="U29" i="22"/>
  <c r="P29" i="22"/>
  <c r="Q29" i="22"/>
  <c r="H29" i="22"/>
  <c r="H30" i="22"/>
  <c r="S31" i="22"/>
  <c r="T31" i="22"/>
  <c r="U31" i="22"/>
  <c r="M31" i="22"/>
  <c r="N31" i="22"/>
  <c r="O31" i="22"/>
  <c r="P31" i="22"/>
  <c r="Q31" i="22"/>
  <c r="H31" i="22"/>
  <c r="S32" i="22"/>
  <c r="T32" i="22"/>
  <c r="U32" i="22"/>
  <c r="M32" i="22"/>
  <c r="N32" i="22"/>
  <c r="O32" i="22"/>
  <c r="P32" i="22"/>
  <c r="Q32" i="22"/>
  <c r="H32" i="22"/>
  <c r="S33" i="22"/>
  <c r="T33" i="22"/>
  <c r="U33" i="22"/>
  <c r="M33" i="22"/>
  <c r="N33" i="22"/>
  <c r="O33" i="22"/>
  <c r="P33" i="22"/>
  <c r="Q33" i="22"/>
  <c r="H33" i="22"/>
  <c r="S34" i="22"/>
  <c r="T34" i="22"/>
  <c r="U34" i="22"/>
  <c r="M34" i="22"/>
  <c r="N34" i="22"/>
  <c r="O34" i="22"/>
  <c r="P34" i="22"/>
  <c r="Q34" i="22"/>
  <c r="H34" i="22"/>
  <c r="S35" i="22"/>
  <c r="T35" i="22"/>
  <c r="U35" i="22"/>
  <c r="M35" i="22"/>
  <c r="N35" i="22"/>
  <c r="O35" i="22"/>
  <c r="P35" i="22"/>
  <c r="Q35" i="22"/>
  <c r="H35" i="22"/>
  <c r="M36" i="22"/>
  <c r="N36" i="22"/>
  <c r="O36" i="22"/>
  <c r="P36" i="22"/>
  <c r="S36" i="22"/>
  <c r="T36" i="22"/>
  <c r="Q36" i="22"/>
  <c r="H36" i="22"/>
  <c r="M37" i="22"/>
  <c r="N37" i="22"/>
  <c r="O37" i="22"/>
  <c r="U37" i="22"/>
  <c r="P37" i="22"/>
  <c r="Q37" i="22"/>
  <c r="H37" i="22"/>
  <c r="H38" i="22"/>
  <c r="S39" i="22"/>
  <c r="T39" i="22"/>
  <c r="U39" i="22"/>
  <c r="M39" i="22"/>
  <c r="N39" i="22"/>
  <c r="O39" i="22"/>
  <c r="P39" i="22"/>
  <c r="Q39" i="22"/>
  <c r="H39" i="22"/>
  <c r="S40" i="22"/>
  <c r="T40" i="22"/>
  <c r="U40" i="22"/>
  <c r="M40" i="22"/>
  <c r="N40" i="22"/>
  <c r="O40" i="22"/>
  <c r="P40" i="22"/>
  <c r="Q40" i="22"/>
  <c r="H40" i="22"/>
  <c r="S41" i="22"/>
  <c r="T41" i="22"/>
  <c r="U41" i="22"/>
  <c r="M41" i="22"/>
  <c r="N41" i="22"/>
  <c r="O41" i="22"/>
  <c r="P41" i="22"/>
  <c r="Q41" i="22"/>
  <c r="H41" i="22"/>
  <c r="S42" i="22"/>
  <c r="T42" i="22"/>
  <c r="U42" i="22"/>
  <c r="M42" i="22"/>
  <c r="N42" i="22"/>
  <c r="O42" i="22"/>
  <c r="P42" i="22"/>
  <c r="Q42" i="22"/>
  <c r="H42" i="22"/>
  <c r="S43" i="22"/>
  <c r="T43" i="22"/>
  <c r="U43" i="22"/>
  <c r="M43" i="22"/>
  <c r="N43" i="22"/>
  <c r="O43" i="22"/>
  <c r="P43" i="22"/>
  <c r="Q43" i="22"/>
  <c r="H43" i="22"/>
  <c r="M44" i="22"/>
  <c r="N44" i="22"/>
  <c r="O44" i="22"/>
  <c r="P44" i="22"/>
  <c r="S44" i="22"/>
  <c r="T44" i="22"/>
  <c r="Q44" i="22"/>
  <c r="H44" i="22"/>
  <c r="M45" i="22"/>
  <c r="N45" i="22"/>
  <c r="S45" i="22"/>
  <c r="T45" i="22"/>
  <c r="O45" i="22"/>
  <c r="U45" i="22"/>
  <c r="P45" i="22"/>
  <c r="Q45" i="22"/>
  <c r="H45" i="22"/>
  <c r="H46" i="22"/>
  <c r="S47" i="22"/>
  <c r="T47" i="22"/>
  <c r="U47" i="22"/>
  <c r="M47" i="22"/>
  <c r="N47" i="22"/>
  <c r="O47" i="22"/>
  <c r="P47" i="22"/>
  <c r="Q47" i="22"/>
  <c r="H47" i="22"/>
  <c r="S48" i="22"/>
  <c r="T48" i="22"/>
  <c r="U48" i="22"/>
  <c r="M48" i="22"/>
  <c r="N48" i="22"/>
  <c r="O48" i="22"/>
  <c r="P48" i="22"/>
  <c r="Q48" i="22"/>
  <c r="H48" i="22"/>
  <c r="S49" i="22"/>
  <c r="T49" i="22"/>
  <c r="U49" i="22"/>
  <c r="M49" i="22"/>
  <c r="N49" i="22"/>
  <c r="O49" i="22"/>
  <c r="P49" i="22"/>
  <c r="Q49" i="22"/>
  <c r="H49" i="22"/>
  <c r="S50" i="22"/>
  <c r="T50" i="22"/>
  <c r="U50" i="22"/>
  <c r="M50" i="22"/>
  <c r="N50" i="22"/>
  <c r="O50" i="22"/>
  <c r="P50" i="22"/>
  <c r="Q50" i="22"/>
  <c r="H50" i="22"/>
  <c r="S51" i="22"/>
  <c r="T51" i="22"/>
  <c r="U51" i="22"/>
  <c r="M51" i="22"/>
  <c r="N51" i="22"/>
  <c r="O51" i="22"/>
  <c r="P51" i="22"/>
  <c r="Q51" i="22"/>
  <c r="H51" i="22"/>
  <c r="M52" i="22"/>
  <c r="N52" i="22"/>
  <c r="O52" i="22"/>
  <c r="P52" i="22"/>
  <c r="S52" i="22"/>
  <c r="T52" i="22"/>
  <c r="Q52" i="22"/>
  <c r="H52" i="22"/>
  <c r="M53" i="22"/>
  <c r="N53" i="22"/>
  <c r="O53" i="22"/>
  <c r="U53" i="22"/>
  <c r="P53" i="22"/>
  <c r="Q53" i="22"/>
  <c r="H53" i="22"/>
  <c r="H54" i="22"/>
  <c r="H55" i="22"/>
  <c r="T53" i="22"/>
  <c r="S53" i="22"/>
  <c r="U52" i="22"/>
  <c r="B47" i="22"/>
  <c r="U44" i="22"/>
  <c r="B39" i="22"/>
  <c r="T37" i="22"/>
  <c r="S37" i="22"/>
  <c r="U36" i="22"/>
  <c r="B31" i="22"/>
  <c r="T29" i="22"/>
  <c r="S29" i="22"/>
  <c r="U28" i="22"/>
  <c r="B23" i="22"/>
  <c r="T21" i="22"/>
  <c r="S21" i="22"/>
  <c r="U20" i="22"/>
  <c r="B15" i="22"/>
  <c r="T13" i="22"/>
  <c r="S13" i="22"/>
  <c r="U12" i="22"/>
  <c r="B7" i="22"/>
  <c r="H4" i="22"/>
  <c r="D4" i="22"/>
  <c r="D2" i="22"/>
  <c r="C7" i="21"/>
  <c r="R7" i="21"/>
  <c r="C8" i="21"/>
  <c r="R8" i="21"/>
  <c r="J7" i="21"/>
  <c r="C9" i="21"/>
  <c r="R9" i="21"/>
  <c r="J8" i="21"/>
  <c r="C10" i="21"/>
  <c r="R10" i="21"/>
  <c r="J9" i="21"/>
  <c r="C11" i="21"/>
  <c r="R11" i="21"/>
  <c r="J10" i="21"/>
  <c r="C12" i="21"/>
  <c r="R12" i="21"/>
  <c r="J11" i="21"/>
  <c r="C13" i="21"/>
  <c r="R13" i="21"/>
  <c r="J12" i="21"/>
  <c r="C14" i="21"/>
  <c r="R14" i="21"/>
  <c r="J13" i="21"/>
  <c r="J14" i="21"/>
  <c r="C15" i="21"/>
  <c r="R15" i="21"/>
  <c r="C16" i="21"/>
  <c r="R16" i="21"/>
  <c r="J15" i="21"/>
  <c r="C17" i="21"/>
  <c r="R17" i="21"/>
  <c r="J16" i="21"/>
  <c r="C18" i="21"/>
  <c r="R18" i="21"/>
  <c r="J17" i="21"/>
  <c r="C19" i="21"/>
  <c r="R19" i="21"/>
  <c r="J18" i="21"/>
  <c r="C20" i="21"/>
  <c r="R20" i="21"/>
  <c r="J19" i="21"/>
  <c r="C21" i="21"/>
  <c r="R21" i="21"/>
  <c r="J20" i="21"/>
  <c r="C22" i="21"/>
  <c r="R22" i="21"/>
  <c r="J21" i="21"/>
  <c r="J22" i="21"/>
  <c r="C23" i="21"/>
  <c r="R23" i="21"/>
  <c r="C24" i="21"/>
  <c r="R24" i="21"/>
  <c r="J23" i="21"/>
  <c r="C25" i="21"/>
  <c r="R25" i="21"/>
  <c r="J24" i="21"/>
  <c r="C26" i="21"/>
  <c r="R26" i="21"/>
  <c r="J25" i="21"/>
  <c r="C27" i="21"/>
  <c r="R27" i="21"/>
  <c r="J26" i="21"/>
  <c r="C28" i="21"/>
  <c r="R28" i="21"/>
  <c r="J27" i="21"/>
  <c r="C29" i="21"/>
  <c r="R29" i="21"/>
  <c r="J28" i="21"/>
  <c r="C30" i="21"/>
  <c r="R30" i="21"/>
  <c r="J29" i="21"/>
  <c r="J30" i="21"/>
  <c r="C31" i="21"/>
  <c r="R31" i="21"/>
  <c r="C32" i="21"/>
  <c r="R32" i="21"/>
  <c r="J31" i="21"/>
  <c r="C33" i="21"/>
  <c r="R33" i="21"/>
  <c r="J32" i="21"/>
  <c r="C34" i="21"/>
  <c r="R34" i="21"/>
  <c r="J33" i="21"/>
  <c r="C35" i="21"/>
  <c r="R35" i="21"/>
  <c r="J34" i="21"/>
  <c r="C36" i="21"/>
  <c r="R36" i="21"/>
  <c r="J35" i="21"/>
  <c r="C37" i="21"/>
  <c r="R37" i="21"/>
  <c r="J36" i="21"/>
  <c r="C38" i="21"/>
  <c r="R38" i="21"/>
  <c r="J37" i="21"/>
  <c r="J38" i="21"/>
  <c r="C39" i="21"/>
  <c r="R39" i="21"/>
  <c r="C40" i="21"/>
  <c r="R40" i="21"/>
  <c r="J39" i="21"/>
  <c r="C41" i="21"/>
  <c r="R41" i="21"/>
  <c r="J40" i="21"/>
  <c r="C42" i="21"/>
  <c r="R42" i="21"/>
  <c r="J41" i="21"/>
  <c r="C43" i="21"/>
  <c r="R43" i="21"/>
  <c r="J42" i="21"/>
  <c r="C44" i="21"/>
  <c r="R44" i="21"/>
  <c r="J43" i="21"/>
  <c r="C45" i="21"/>
  <c r="R45" i="21"/>
  <c r="J44" i="21"/>
  <c r="C46" i="21"/>
  <c r="R46" i="21"/>
  <c r="J45" i="21"/>
  <c r="J46" i="21"/>
  <c r="C47" i="21"/>
  <c r="R47" i="21"/>
  <c r="C48" i="21"/>
  <c r="R48" i="21"/>
  <c r="J47" i="21"/>
  <c r="C49" i="21"/>
  <c r="R49" i="21"/>
  <c r="J48" i="21"/>
  <c r="C50" i="21"/>
  <c r="R50" i="21"/>
  <c r="J49" i="21"/>
  <c r="C51" i="21"/>
  <c r="R51" i="21"/>
  <c r="J50" i="21"/>
  <c r="C52" i="21"/>
  <c r="R52" i="21"/>
  <c r="J51" i="21"/>
  <c r="C53" i="21"/>
  <c r="R53" i="21"/>
  <c r="J52" i="21"/>
  <c r="C54" i="21"/>
  <c r="R54" i="21"/>
  <c r="J53" i="21"/>
  <c r="J54" i="21"/>
  <c r="J55" i="21"/>
  <c r="I7" i="21"/>
  <c r="I8" i="21"/>
  <c r="I9" i="21"/>
  <c r="I10" i="21"/>
  <c r="I11" i="21"/>
  <c r="I12" i="21"/>
  <c r="I13" i="21"/>
  <c r="I14" i="21"/>
  <c r="I15" i="21"/>
  <c r="I16" i="21"/>
  <c r="I17" i="21"/>
  <c r="I18" i="21"/>
  <c r="I19" i="21"/>
  <c r="I20" i="21"/>
  <c r="I21" i="21"/>
  <c r="I22" i="21"/>
  <c r="I23" i="21"/>
  <c r="I24" i="21"/>
  <c r="I25" i="21"/>
  <c r="I26" i="21"/>
  <c r="I27" i="21"/>
  <c r="I28" i="21"/>
  <c r="I29" i="21"/>
  <c r="I30" i="21"/>
  <c r="I31" i="21"/>
  <c r="I32" i="21"/>
  <c r="I33" i="21"/>
  <c r="I34" i="21"/>
  <c r="I35" i="21"/>
  <c r="I36" i="21"/>
  <c r="I37" i="21"/>
  <c r="I38" i="21"/>
  <c r="I39" i="21"/>
  <c r="I40" i="21"/>
  <c r="I41" i="21"/>
  <c r="I42" i="21"/>
  <c r="I43" i="21"/>
  <c r="I44" i="21"/>
  <c r="I45" i="21"/>
  <c r="I46" i="21"/>
  <c r="I47" i="21"/>
  <c r="I48" i="21"/>
  <c r="I49" i="21"/>
  <c r="I50" i="21"/>
  <c r="I51" i="21"/>
  <c r="I52" i="21"/>
  <c r="I53" i="21"/>
  <c r="I54" i="21"/>
  <c r="I55" i="21"/>
  <c r="S7" i="21"/>
  <c r="T7" i="21"/>
  <c r="U7" i="21"/>
  <c r="M7" i="21"/>
  <c r="N7" i="21"/>
  <c r="O7" i="21"/>
  <c r="P7" i="21"/>
  <c r="Q7" i="21"/>
  <c r="H7" i="21"/>
  <c r="S8" i="21"/>
  <c r="T8" i="21"/>
  <c r="U8" i="21"/>
  <c r="M8" i="21"/>
  <c r="N8" i="21"/>
  <c r="O8" i="21"/>
  <c r="P8" i="21"/>
  <c r="Q8" i="21"/>
  <c r="H8" i="21"/>
  <c r="S9" i="21"/>
  <c r="T9" i="21"/>
  <c r="U9" i="21"/>
  <c r="M9" i="21"/>
  <c r="N9" i="21"/>
  <c r="O9" i="21"/>
  <c r="P9" i="21"/>
  <c r="Q9" i="21"/>
  <c r="H9" i="21"/>
  <c r="S10" i="21"/>
  <c r="T10" i="21"/>
  <c r="U10" i="21"/>
  <c r="M10" i="21"/>
  <c r="N10" i="21"/>
  <c r="O10" i="21"/>
  <c r="P10" i="21"/>
  <c r="Q10" i="21"/>
  <c r="H10" i="21"/>
  <c r="S11" i="21"/>
  <c r="T11" i="21"/>
  <c r="U11" i="21"/>
  <c r="M11" i="21"/>
  <c r="N11" i="21"/>
  <c r="O11" i="21"/>
  <c r="P11" i="21"/>
  <c r="Q11" i="21"/>
  <c r="H11" i="21"/>
  <c r="M12" i="21"/>
  <c r="N12" i="21"/>
  <c r="O12" i="21"/>
  <c r="P12" i="21"/>
  <c r="S12" i="21"/>
  <c r="T12" i="21"/>
  <c r="Q12" i="21"/>
  <c r="H12" i="21"/>
  <c r="M13" i="21"/>
  <c r="N13" i="21"/>
  <c r="S13" i="21"/>
  <c r="T13" i="21"/>
  <c r="O13" i="21"/>
  <c r="U13" i="21"/>
  <c r="P13" i="21"/>
  <c r="Q13" i="21"/>
  <c r="H13" i="21"/>
  <c r="H14" i="21"/>
  <c r="S15" i="21"/>
  <c r="T15" i="21"/>
  <c r="U15" i="21"/>
  <c r="M15" i="21"/>
  <c r="N15" i="21"/>
  <c r="O15" i="21"/>
  <c r="P15" i="21"/>
  <c r="Q15" i="21"/>
  <c r="H15" i="21"/>
  <c r="S16" i="21"/>
  <c r="T16" i="21"/>
  <c r="U16" i="21"/>
  <c r="M16" i="21"/>
  <c r="N16" i="21"/>
  <c r="O16" i="21"/>
  <c r="P16" i="21"/>
  <c r="Q16" i="21"/>
  <c r="H16" i="21"/>
  <c r="S17" i="21"/>
  <c r="T17" i="21"/>
  <c r="U17" i="21"/>
  <c r="M17" i="21"/>
  <c r="N17" i="21"/>
  <c r="O17" i="21"/>
  <c r="P17" i="21"/>
  <c r="Q17" i="21"/>
  <c r="H17" i="21"/>
  <c r="S18" i="21"/>
  <c r="T18" i="21"/>
  <c r="U18" i="21"/>
  <c r="M18" i="21"/>
  <c r="N18" i="21"/>
  <c r="O18" i="21"/>
  <c r="P18" i="21"/>
  <c r="Q18" i="21"/>
  <c r="H18" i="21"/>
  <c r="S19" i="21"/>
  <c r="T19" i="21"/>
  <c r="U19" i="21"/>
  <c r="M19" i="21"/>
  <c r="N19" i="21"/>
  <c r="O19" i="21"/>
  <c r="P19" i="21"/>
  <c r="Q19" i="21"/>
  <c r="H19" i="21"/>
  <c r="M20" i="21"/>
  <c r="N20" i="21"/>
  <c r="O20" i="21"/>
  <c r="P20" i="21"/>
  <c r="S20" i="21"/>
  <c r="T20" i="21"/>
  <c r="Q20" i="21"/>
  <c r="H20" i="21"/>
  <c r="M21" i="21"/>
  <c r="N21" i="21"/>
  <c r="O21" i="21"/>
  <c r="U21" i="21"/>
  <c r="P21" i="21"/>
  <c r="Q21" i="21"/>
  <c r="H21" i="21"/>
  <c r="H22" i="21"/>
  <c r="S23" i="21"/>
  <c r="T23" i="21"/>
  <c r="U23" i="21"/>
  <c r="M23" i="21"/>
  <c r="N23" i="21"/>
  <c r="O23" i="21"/>
  <c r="P23" i="21"/>
  <c r="Q23" i="21"/>
  <c r="H23" i="21"/>
  <c r="S24" i="21"/>
  <c r="T24" i="21"/>
  <c r="U24" i="21"/>
  <c r="M24" i="21"/>
  <c r="N24" i="21"/>
  <c r="O24" i="21"/>
  <c r="P24" i="21"/>
  <c r="Q24" i="21"/>
  <c r="H24" i="21"/>
  <c r="S25" i="21"/>
  <c r="T25" i="21"/>
  <c r="U25" i="21"/>
  <c r="M25" i="21"/>
  <c r="N25" i="21"/>
  <c r="O25" i="21"/>
  <c r="P25" i="21"/>
  <c r="Q25" i="21"/>
  <c r="H25" i="21"/>
  <c r="S26" i="21"/>
  <c r="T26" i="21"/>
  <c r="U26" i="21"/>
  <c r="M26" i="21"/>
  <c r="N26" i="21"/>
  <c r="O26" i="21"/>
  <c r="P26" i="21"/>
  <c r="Q26" i="21"/>
  <c r="H26" i="21"/>
  <c r="S27" i="21"/>
  <c r="T27" i="21"/>
  <c r="U27" i="21"/>
  <c r="M27" i="21"/>
  <c r="N27" i="21"/>
  <c r="O27" i="21"/>
  <c r="P27" i="21"/>
  <c r="Q27" i="21"/>
  <c r="H27" i="21"/>
  <c r="M28" i="21"/>
  <c r="N28" i="21"/>
  <c r="O28" i="21"/>
  <c r="P28" i="21"/>
  <c r="S28" i="21"/>
  <c r="T28" i="21"/>
  <c r="Q28" i="21"/>
  <c r="H28" i="21"/>
  <c r="M29" i="21"/>
  <c r="N29" i="21"/>
  <c r="O29" i="21"/>
  <c r="U29" i="21"/>
  <c r="P29" i="21"/>
  <c r="Q29" i="21"/>
  <c r="H29" i="21"/>
  <c r="H30" i="21"/>
  <c r="S31" i="21"/>
  <c r="T31" i="21"/>
  <c r="U31" i="21"/>
  <c r="M31" i="21"/>
  <c r="N31" i="21"/>
  <c r="O31" i="21"/>
  <c r="P31" i="21"/>
  <c r="Q31" i="21"/>
  <c r="H31" i="21"/>
  <c r="S32" i="21"/>
  <c r="T32" i="21"/>
  <c r="U32" i="21"/>
  <c r="M32" i="21"/>
  <c r="N32" i="21"/>
  <c r="O32" i="21"/>
  <c r="P32" i="21"/>
  <c r="Q32" i="21"/>
  <c r="H32" i="21"/>
  <c r="S33" i="21"/>
  <c r="T33" i="21"/>
  <c r="U33" i="21"/>
  <c r="M33" i="21"/>
  <c r="N33" i="21"/>
  <c r="O33" i="21"/>
  <c r="P33" i="21"/>
  <c r="Q33" i="21"/>
  <c r="H33" i="21"/>
  <c r="S34" i="21"/>
  <c r="T34" i="21"/>
  <c r="U34" i="21"/>
  <c r="M34" i="21"/>
  <c r="N34" i="21"/>
  <c r="O34" i="21"/>
  <c r="P34" i="21"/>
  <c r="Q34" i="21"/>
  <c r="H34" i="21"/>
  <c r="S35" i="21"/>
  <c r="T35" i="21"/>
  <c r="U35" i="21"/>
  <c r="M35" i="21"/>
  <c r="N35" i="21"/>
  <c r="O35" i="21"/>
  <c r="P35" i="21"/>
  <c r="Q35" i="21"/>
  <c r="H35" i="21"/>
  <c r="M36" i="21"/>
  <c r="N36" i="21"/>
  <c r="O36" i="21"/>
  <c r="P36" i="21"/>
  <c r="S36" i="21"/>
  <c r="T36" i="21"/>
  <c r="Q36" i="21"/>
  <c r="H36" i="21"/>
  <c r="M37" i="21"/>
  <c r="N37" i="21"/>
  <c r="O37" i="21"/>
  <c r="U37" i="21"/>
  <c r="P37" i="21"/>
  <c r="Q37" i="21"/>
  <c r="H37" i="21"/>
  <c r="H38" i="21"/>
  <c r="S39" i="21"/>
  <c r="T39" i="21"/>
  <c r="U39" i="21"/>
  <c r="M39" i="21"/>
  <c r="N39" i="21"/>
  <c r="O39" i="21"/>
  <c r="P39" i="21"/>
  <c r="Q39" i="21"/>
  <c r="H39" i="21"/>
  <c r="S40" i="21"/>
  <c r="T40" i="21"/>
  <c r="U40" i="21"/>
  <c r="M40" i="21"/>
  <c r="N40" i="21"/>
  <c r="O40" i="21"/>
  <c r="P40" i="21"/>
  <c r="Q40" i="21"/>
  <c r="H40" i="21"/>
  <c r="S41" i="21"/>
  <c r="T41" i="21"/>
  <c r="U41" i="21"/>
  <c r="M41" i="21"/>
  <c r="N41" i="21"/>
  <c r="O41" i="21"/>
  <c r="P41" i="21"/>
  <c r="Q41" i="21"/>
  <c r="H41" i="21"/>
  <c r="S42" i="21"/>
  <c r="T42" i="21"/>
  <c r="U42" i="21"/>
  <c r="M42" i="21"/>
  <c r="N42" i="21"/>
  <c r="O42" i="21"/>
  <c r="P42" i="21"/>
  <c r="Q42" i="21"/>
  <c r="H42" i="21"/>
  <c r="S43" i="21"/>
  <c r="T43" i="21"/>
  <c r="U43" i="21"/>
  <c r="M43" i="21"/>
  <c r="N43" i="21"/>
  <c r="O43" i="21"/>
  <c r="P43" i="21"/>
  <c r="Q43" i="21"/>
  <c r="H43" i="21"/>
  <c r="M44" i="21"/>
  <c r="N44" i="21"/>
  <c r="O44" i="21"/>
  <c r="P44" i="21"/>
  <c r="S44" i="21"/>
  <c r="T44" i="21"/>
  <c r="Q44" i="21"/>
  <c r="H44" i="21"/>
  <c r="M45" i="21"/>
  <c r="N45" i="21"/>
  <c r="O45" i="21"/>
  <c r="U45" i="21"/>
  <c r="P45" i="21"/>
  <c r="Q45" i="21"/>
  <c r="H45" i="21"/>
  <c r="H46" i="21"/>
  <c r="S47" i="21"/>
  <c r="T47" i="21"/>
  <c r="U47" i="21"/>
  <c r="M47" i="21"/>
  <c r="N47" i="21"/>
  <c r="O47" i="21"/>
  <c r="P47" i="21"/>
  <c r="Q47" i="21"/>
  <c r="H47" i="21"/>
  <c r="S48" i="21"/>
  <c r="T48" i="21"/>
  <c r="U48" i="21"/>
  <c r="M48" i="21"/>
  <c r="N48" i="21"/>
  <c r="O48" i="21"/>
  <c r="P48" i="21"/>
  <c r="Q48" i="21"/>
  <c r="H48" i="21"/>
  <c r="S49" i="21"/>
  <c r="T49" i="21"/>
  <c r="U49" i="21"/>
  <c r="M49" i="21"/>
  <c r="N49" i="21"/>
  <c r="O49" i="21"/>
  <c r="P49" i="21"/>
  <c r="Q49" i="21"/>
  <c r="H49" i="21"/>
  <c r="S50" i="21"/>
  <c r="T50" i="21"/>
  <c r="U50" i="21"/>
  <c r="M50" i="21"/>
  <c r="N50" i="21"/>
  <c r="O50" i="21"/>
  <c r="P50" i="21"/>
  <c r="Q50" i="21"/>
  <c r="H50" i="21"/>
  <c r="S51" i="21"/>
  <c r="T51" i="21"/>
  <c r="U51" i="21"/>
  <c r="M51" i="21"/>
  <c r="N51" i="21"/>
  <c r="O51" i="21"/>
  <c r="P51" i="21"/>
  <c r="Q51" i="21"/>
  <c r="H51" i="21"/>
  <c r="M52" i="21"/>
  <c r="N52" i="21"/>
  <c r="O52" i="21"/>
  <c r="P52" i="21"/>
  <c r="S52" i="21"/>
  <c r="T52" i="21"/>
  <c r="Q52" i="21"/>
  <c r="H52" i="21"/>
  <c r="M53" i="21"/>
  <c r="N53" i="21"/>
  <c r="O53" i="21"/>
  <c r="U53" i="21"/>
  <c r="P53" i="21"/>
  <c r="Q53" i="21"/>
  <c r="H53" i="21"/>
  <c r="H54" i="21"/>
  <c r="H55" i="21"/>
  <c r="T53" i="21"/>
  <c r="S53" i="21"/>
  <c r="U52" i="21"/>
  <c r="B47" i="21"/>
  <c r="T45" i="21"/>
  <c r="S45" i="21"/>
  <c r="U44" i="21"/>
  <c r="B39" i="21"/>
  <c r="T37" i="21"/>
  <c r="S37" i="21"/>
  <c r="U36" i="21"/>
  <c r="B31" i="21"/>
  <c r="T29" i="21"/>
  <c r="S29" i="21"/>
  <c r="U28" i="21"/>
  <c r="B23" i="21"/>
  <c r="T21" i="21"/>
  <c r="S21" i="21"/>
  <c r="U20" i="21"/>
  <c r="B15" i="21"/>
  <c r="U12" i="21"/>
  <c r="B7" i="21"/>
  <c r="H4" i="21"/>
  <c r="D4" i="21"/>
  <c r="D2" i="21"/>
  <c r="C7" i="20"/>
  <c r="R7" i="20"/>
  <c r="C8" i="20"/>
  <c r="R8" i="20"/>
  <c r="J7" i="20"/>
  <c r="C9" i="20"/>
  <c r="R9" i="20"/>
  <c r="J8" i="20"/>
  <c r="C10" i="20"/>
  <c r="R10" i="20"/>
  <c r="J9" i="20"/>
  <c r="C11" i="20"/>
  <c r="R11" i="20"/>
  <c r="J10" i="20"/>
  <c r="C12" i="20"/>
  <c r="R12" i="20"/>
  <c r="J11" i="20"/>
  <c r="C13" i="20"/>
  <c r="R13" i="20"/>
  <c r="J12" i="20"/>
  <c r="C14" i="20"/>
  <c r="R14" i="20"/>
  <c r="J13" i="20"/>
  <c r="J14" i="20"/>
  <c r="C15" i="20"/>
  <c r="R15" i="20"/>
  <c r="C16" i="20"/>
  <c r="R16" i="20"/>
  <c r="J15" i="20"/>
  <c r="C17" i="20"/>
  <c r="R17" i="20"/>
  <c r="J16" i="20"/>
  <c r="C18" i="20"/>
  <c r="R18" i="20"/>
  <c r="J17" i="20"/>
  <c r="C19" i="20"/>
  <c r="R19" i="20"/>
  <c r="J18" i="20"/>
  <c r="C20" i="20"/>
  <c r="R20" i="20"/>
  <c r="J19" i="20"/>
  <c r="C21" i="20"/>
  <c r="R21" i="20"/>
  <c r="J20" i="20"/>
  <c r="C22" i="20"/>
  <c r="R22" i="20"/>
  <c r="J21" i="20"/>
  <c r="J22" i="20"/>
  <c r="C23" i="20"/>
  <c r="R23" i="20"/>
  <c r="C24" i="20"/>
  <c r="R24" i="20"/>
  <c r="J23" i="20"/>
  <c r="C25" i="20"/>
  <c r="R25" i="20"/>
  <c r="J24" i="20"/>
  <c r="C26" i="20"/>
  <c r="R26" i="20"/>
  <c r="J25" i="20"/>
  <c r="C27" i="20"/>
  <c r="R27" i="20"/>
  <c r="J26" i="20"/>
  <c r="C28" i="20"/>
  <c r="R28" i="20"/>
  <c r="J27" i="20"/>
  <c r="C29" i="20"/>
  <c r="R29" i="20"/>
  <c r="J28" i="20"/>
  <c r="C30" i="20"/>
  <c r="R30" i="20"/>
  <c r="J29" i="20"/>
  <c r="J30" i="20"/>
  <c r="C31" i="20"/>
  <c r="R31" i="20"/>
  <c r="C32" i="20"/>
  <c r="R32" i="20"/>
  <c r="J31" i="20"/>
  <c r="C33" i="20"/>
  <c r="R33" i="20"/>
  <c r="J32" i="20"/>
  <c r="C34" i="20"/>
  <c r="R34" i="20"/>
  <c r="J33" i="20"/>
  <c r="C35" i="20"/>
  <c r="R35" i="20"/>
  <c r="J34" i="20"/>
  <c r="C36" i="20"/>
  <c r="R36" i="20"/>
  <c r="J35" i="20"/>
  <c r="C37" i="20"/>
  <c r="R37" i="20"/>
  <c r="J36" i="20"/>
  <c r="C38" i="20"/>
  <c r="R38" i="20"/>
  <c r="J37" i="20"/>
  <c r="J38" i="20"/>
  <c r="C39" i="20"/>
  <c r="R39" i="20"/>
  <c r="C40" i="20"/>
  <c r="R40" i="20"/>
  <c r="J39" i="20"/>
  <c r="C41" i="20"/>
  <c r="R41" i="20"/>
  <c r="J40" i="20"/>
  <c r="C42" i="20"/>
  <c r="R42" i="20"/>
  <c r="J41" i="20"/>
  <c r="C43" i="20"/>
  <c r="R43" i="20"/>
  <c r="J42" i="20"/>
  <c r="C44" i="20"/>
  <c r="R44" i="20"/>
  <c r="J43" i="20"/>
  <c r="C45" i="20"/>
  <c r="R45" i="20"/>
  <c r="J44" i="20"/>
  <c r="C46" i="20"/>
  <c r="R46" i="20"/>
  <c r="J45" i="20"/>
  <c r="J46" i="20"/>
  <c r="C47" i="20"/>
  <c r="R47" i="20"/>
  <c r="C48" i="20"/>
  <c r="R48" i="20"/>
  <c r="J47" i="20"/>
  <c r="C49" i="20"/>
  <c r="R49" i="20"/>
  <c r="J48" i="20"/>
  <c r="C50" i="20"/>
  <c r="R50" i="20"/>
  <c r="J49" i="20"/>
  <c r="C51" i="20"/>
  <c r="R51" i="20"/>
  <c r="J50" i="20"/>
  <c r="C52" i="20"/>
  <c r="R52" i="20"/>
  <c r="J51" i="20"/>
  <c r="C53" i="20"/>
  <c r="R53" i="20"/>
  <c r="J52" i="20"/>
  <c r="C54" i="20"/>
  <c r="R54" i="20"/>
  <c r="J53" i="20"/>
  <c r="J54" i="20"/>
  <c r="J55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S7" i="20"/>
  <c r="T7" i="20"/>
  <c r="U7" i="20"/>
  <c r="M7" i="20"/>
  <c r="N7" i="20"/>
  <c r="O7" i="20"/>
  <c r="P7" i="20"/>
  <c r="Q7" i="20"/>
  <c r="H7" i="20"/>
  <c r="S8" i="20"/>
  <c r="T8" i="20"/>
  <c r="U8" i="20"/>
  <c r="M8" i="20"/>
  <c r="N8" i="20"/>
  <c r="O8" i="20"/>
  <c r="P8" i="20"/>
  <c r="Q8" i="20"/>
  <c r="H8" i="20"/>
  <c r="S9" i="20"/>
  <c r="T9" i="20"/>
  <c r="U9" i="20"/>
  <c r="M9" i="20"/>
  <c r="N9" i="20"/>
  <c r="O9" i="20"/>
  <c r="P9" i="20"/>
  <c r="Q9" i="20"/>
  <c r="H9" i="20"/>
  <c r="S10" i="20"/>
  <c r="T10" i="20"/>
  <c r="U10" i="20"/>
  <c r="M10" i="20"/>
  <c r="N10" i="20"/>
  <c r="O10" i="20"/>
  <c r="P10" i="20"/>
  <c r="Q10" i="20"/>
  <c r="H10" i="20"/>
  <c r="S11" i="20"/>
  <c r="T11" i="20"/>
  <c r="U11" i="20"/>
  <c r="M11" i="20"/>
  <c r="N11" i="20"/>
  <c r="O11" i="20"/>
  <c r="P11" i="20"/>
  <c r="Q11" i="20"/>
  <c r="H11" i="20"/>
  <c r="M12" i="20"/>
  <c r="N12" i="20"/>
  <c r="O12" i="20"/>
  <c r="P12" i="20"/>
  <c r="S12" i="20"/>
  <c r="T12" i="20"/>
  <c r="Q12" i="20"/>
  <c r="H12" i="20"/>
  <c r="M13" i="20"/>
  <c r="N13" i="20"/>
  <c r="O13" i="20"/>
  <c r="U13" i="20"/>
  <c r="P13" i="20"/>
  <c r="Q13" i="20"/>
  <c r="H13" i="20"/>
  <c r="H14" i="20"/>
  <c r="S15" i="20"/>
  <c r="T15" i="20"/>
  <c r="U15" i="20"/>
  <c r="M15" i="20"/>
  <c r="N15" i="20"/>
  <c r="O15" i="20"/>
  <c r="P15" i="20"/>
  <c r="Q15" i="20"/>
  <c r="H15" i="20"/>
  <c r="S16" i="20"/>
  <c r="T16" i="20"/>
  <c r="U16" i="20"/>
  <c r="M16" i="20"/>
  <c r="N16" i="20"/>
  <c r="O16" i="20"/>
  <c r="P16" i="20"/>
  <c r="Q16" i="20"/>
  <c r="H16" i="20"/>
  <c r="S17" i="20"/>
  <c r="T17" i="20"/>
  <c r="U17" i="20"/>
  <c r="M17" i="20"/>
  <c r="N17" i="20"/>
  <c r="O17" i="20"/>
  <c r="P17" i="20"/>
  <c r="Q17" i="20"/>
  <c r="H17" i="20"/>
  <c r="S18" i="20"/>
  <c r="T18" i="20"/>
  <c r="U18" i="20"/>
  <c r="M18" i="20"/>
  <c r="N18" i="20"/>
  <c r="O18" i="20"/>
  <c r="P18" i="20"/>
  <c r="Q18" i="20"/>
  <c r="H18" i="20"/>
  <c r="S19" i="20"/>
  <c r="T19" i="20"/>
  <c r="U19" i="20"/>
  <c r="M19" i="20"/>
  <c r="N19" i="20"/>
  <c r="O19" i="20"/>
  <c r="P19" i="20"/>
  <c r="Q19" i="20"/>
  <c r="H19" i="20"/>
  <c r="M20" i="20"/>
  <c r="N20" i="20"/>
  <c r="O20" i="20"/>
  <c r="P20" i="20"/>
  <c r="S20" i="20"/>
  <c r="T20" i="20"/>
  <c r="Q20" i="20"/>
  <c r="H20" i="20"/>
  <c r="M21" i="20"/>
  <c r="N21" i="20"/>
  <c r="O21" i="20"/>
  <c r="U21" i="20"/>
  <c r="P21" i="20"/>
  <c r="Q21" i="20"/>
  <c r="H21" i="20"/>
  <c r="H22" i="20"/>
  <c r="S23" i="20"/>
  <c r="T23" i="20"/>
  <c r="U23" i="20"/>
  <c r="M23" i="20"/>
  <c r="N23" i="20"/>
  <c r="O23" i="20"/>
  <c r="P23" i="20"/>
  <c r="Q23" i="20"/>
  <c r="H23" i="20"/>
  <c r="S24" i="20"/>
  <c r="T24" i="20"/>
  <c r="U24" i="20"/>
  <c r="M24" i="20"/>
  <c r="N24" i="20"/>
  <c r="O24" i="20"/>
  <c r="P24" i="20"/>
  <c r="Q24" i="20"/>
  <c r="H24" i="20"/>
  <c r="S25" i="20"/>
  <c r="T25" i="20"/>
  <c r="U25" i="20"/>
  <c r="M25" i="20"/>
  <c r="N25" i="20"/>
  <c r="O25" i="20"/>
  <c r="P25" i="20"/>
  <c r="Q25" i="20"/>
  <c r="H25" i="20"/>
  <c r="S26" i="20"/>
  <c r="T26" i="20"/>
  <c r="U26" i="20"/>
  <c r="M26" i="20"/>
  <c r="N26" i="20"/>
  <c r="O26" i="20"/>
  <c r="P26" i="20"/>
  <c r="Q26" i="20"/>
  <c r="H26" i="20"/>
  <c r="S27" i="20"/>
  <c r="T27" i="20"/>
  <c r="U27" i="20"/>
  <c r="M27" i="20"/>
  <c r="N27" i="20"/>
  <c r="O27" i="20"/>
  <c r="P27" i="20"/>
  <c r="Q27" i="20"/>
  <c r="H27" i="20"/>
  <c r="M28" i="20"/>
  <c r="N28" i="20"/>
  <c r="O28" i="20"/>
  <c r="P28" i="20"/>
  <c r="S28" i="20"/>
  <c r="T28" i="20"/>
  <c r="Q28" i="20"/>
  <c r="H28" i="20"/>
  <c r="M29" i="20"/>
  <c r="N29" i="20"/>
  <c r="O29" i="20"/>
  <c r="U29" i="20"/>
  <c r="P29" i="20"/>
  <c r="Q29" i="20"/>
  <c r="H29" i="20"/>
  <c r="H30" i="20"/>
  <c r="S31" i="20"/>
  <c r="T31" i="20"/>
  <c r="U31" i="20"/>
  <c r="M31" i="20"/>
  <c r="N31" i="20"/>
  <c r="O31" i="20"/>
  <c r="P31" i="20"/>
  <c r="Q31" i="20"/>
  <c r="H31" i="20"/>
  <c r="S32" i="20"/>
  <c r="T32" i="20"/>
  <c r="U32" i="20"/>
  <c r="M32" i="20"/>
  <c r="N32" i="20"/>
  <c r="O32" i="20"/>
  <c r="P32" i="20"/>
  <c r="Q32" i="20"/>
  <c r="H32" i="20"/>
  <c r="S33" i="20"/>
  <c r="T33" i="20"/>
  <c r="U33" i="20"/>
  <c r="M33" i="20"/>
  <c r="N33" i="20"/>
  <c r="O33" i="20"/>
  <c r="P33" i="20"/>
  <c r="Q33" i="20"/>
  <c r="H33" i="20"/>
  <c r="S34" i="20"/>
  <c r="T34" i="20"/>
  <c r="U34" i="20"/>
  <c r="M34" i="20"/>
  <c r="N34" i="20"/>
  <c r="O34" i="20"/>
  <c r="P34" i="20"/>
  <c r="Q34" i="20"/>
  <c r="H34" i="20"/>
  <c r="S35" i="20"/>
  <c r="T35" i="20"/>
  <c r="U35" i="20"/>
  <c r="M35" i="20"/>
  <c r="N35" i="20"/>
  <c r="O35" i="20"/>
  <c r="P35" i="20"/>
  <c r="Q35" i="20"/>
  <c r="H35" i="20"/>
  <c r="M36" i="20"/>
  <c r="N36" i="20"/>
  <c r="S36" i="20"/>
  <c r="T36" i="20"/>
  <c r="O36" i="20"/>
  <c r="P36" i="20"/>
  <c r="Q36" i="20"/>
  <c r="H36" i="20"/>
  <c r="M37" i="20"/>
  <c r="U37" i="20"/>
  <c r="N37" i="20"/>
  <c r="O37" i="20"/>
  <c r="P37" i="20"/>
  <c r="Q37" i="20"/>
  <c r="H37" i="20"/>
  <c r="H38" i="20"/>
  <c r="S39" i="20"/>
  <c r="T39" i="20"/>
  <c r="U39" i="20"/>
  <c r="M39" i="20"/>
  <c r="N39" i="20"/>
  <c r="O39" i="20"/>
  <c r="P39" i="20"/>
  <c r="Q39" i="20"/>
  <c r="H39" i="20"/>
  <c r="S40" i="20"/>
  <c r="T40" i="20"/>
  <c r="U40" i="20"/>
  <c r="M40" i="20"/>
  <c r="N40" i="20"/>
  <c r="O40" i="20"/>
  <c r="P40" i="20"/>
  <c r="Q40" i="20"/>
  <c r="H40" i="20"/>
  <c r="S41" i="20"/>
  <c r="T41" i="20"/>
  <c r="U41" i="20"/>
  <c r="M41" i="20"/>
  <c r="N41" i="20"/>
  <c r="O41" i="20"/>
  <c r="P41" i="20"/>
  <c r="Q41" i="20"/>
  <c r="H41" i="20"/>
  <c r="S42" i="20"/>
  <c r="T42" i="20"/>
  <c r="U42" i="20"/>
  <c r="M42" i="20"/>
  <c r="N42" i="20"/>
  <c r="O42" i="20"/>
  <c r="P42" i="20"/>
  <c r="Q42" i="20"/>
  <c r="H42" i="20"/>
  <c r="S43" i="20"/>
  <c r="T43" i="20"/>
  <c r="U43" i="20"/>
  <c r="M43" i="20"/>
  <c r="N43" i="20"/>
  <c r="O43" i="20"/>
  <c r="P43" i="20"/>
  <c r="Q43" i="20"/>
  <c r="H43" i="20"/>
  <c r="M44" i="20"/>
  <c r="N44" i="20"/>
  <c r="O44" i="20"/>
  <c r="P44" i="20"/>
  <c r="S44" i="20"/>
  <c r="T44" i="20"/>
  <c r="Q44" i="20"/>
  <c r="H44" i="20"/>
  <c r="M45" i="20"/>
  <c r="N45" i="20"/>
  <c r="O45" i="20"/>
  <c r="U45" i="20"/>
  <c r="P45" i="20"/>
  <c r="Q45" i="20"/>
  <c r="H45" i="20"/>
  <c r="H46" i="20"/>
  <c r="S47" i="20"/>
  <c r="T47" i="20"/>
  <c r="U47" i="20"/>
  <c r="M47" i="20"/>
  <c r="N47" i="20"/>
  <c r="O47" i="20"/>
  <c r="P47" i="20"/>
  <c r="Q47" i="20"/>
  <c r="H47" i="20"/>
  <c r="S48" i="20"/>
  <c r="T48" i="20"/>
  <c r="U48" i="20"/>
  <c r="M48" i="20"/>
  <c r="N48" i="20"/>
  <c r="O48" i="20"/>
  <c r="P48" i="20"/>
  <c r="Q48" i="20"/>
  <c r="H48" i="20"/>
  <c r="S49" i="20"/>
  <c r="T49" i="20"/>
  <c r="U49" i="20"/>
  <c r="M49" i="20"/>
  <c r="N49" i="20"/>
  <c r="O49" i="20"/>
  <c r="P49" i="20"/>
  <c r="Q49" i="20"/>
  <c r="H49" i="20"/>
  <c r="S50" i="20"/>
  <c r="T50" i="20"/>
  <c r="U50" i="20"/>
  <c r="M50" i="20"/>
  <c r="N50" i="20"/>
  <c r="O50" i="20"/>
  <c r="P50" i="20"/>
  <c r="Q50" i="20"/>
  <c r="H50" i="20"/>
  <c r="S51" i="20"/>
  <c r="T51" i="20"/>
  <c r="U51" i="20"/>
  <c r="M51" i="20"/>
  <c r="N51" i="20"/>
  <c r="O51" i="20"/>
  <c r="P51" i="20"/>
  <c r="Q51" i="20"/>
  <c r="H51" i="20"/>
  <c r="M52" i="20"/>
  <c r="N52" i="20"/>
  <c r="O52" i="20"/>
  <c r="P52" i="20"/>
  <c r="S52" i="20"/>
  <c r="T52" i="20"/>
  <c r="Q52" i="20"/>
  <c r="H52" i="20"/>
  <c r="M53" i="20"/>
  <c r="N53" i="20"/>
  <c r="O53" i="20"/>
  <c r="U53" i="20"/>
  <c r="P53" i="20"/>
  <c r="Q53" i="20"/>
  <c r="H53" i="20"/>
  <c r="H54" i="20"/>
  <c r="H55" i="20"/>
  <c r="T53" i="20"/>
  <c r="S53" i="20"/>
  <c r="U52" i="20"/>
  <c r="B47" i="20"/>
  <c r="T45" i="20"/>
  <c r="S45" i="20"/>
  <c r="U44" i="20"/>
  <c r="B39" i="20"/>
  <c r="T37" i="20"/>
  <c r="S37" i="20"/>
  <c r="U36" i="20"/>
  <c r="B31" i="20"/>
  <c r="T29" i="20"/>
  <c r="S29" i="20"/>
  <c r="U28" i="20"/>
  <c r="B23" i="20"/>
  <c r="T21" i="20"/>
  <c r="S21" i="20"/>
  <c r="U20" i="20"/>
  <c r="B15" i="20"/>
  <c r="T13" i="20"/>
  <c r="S13" i="20"/>
  <c r="U12" i="20"/>
  <c r="B7" i="20"/>
  <c r="H4" i="20"/>
  <c r="D4" i="20"/>
  <c r="D2" i="20"/>
  <c r="C7" i="19"/>
  <c r="R7" i="19"/>
  <c r="C8" i="19"/>
  <c r="R8" i="19"/>
  <c r="J7" i="19"/>
  <c r="C9" i="19"/>
  <c r="R9" i="19"/>
  <c r="J8" i="19"/>
  <c r="C10" i="19"/>
  <c r="R10" i="19"/>
  <c r="J9" i="19"/>
  <c r="C11" i="19"/>
  <c r="R11" i="19"/>
  <c r="J10" i="19"/>
  <c r="C12" i="19"/>
  <c r="R12" i="19"/>
  <c r="J11" i="19"/>
  <c r="C13" i="19"/>
  <c r="R13" i="19"/>
  <c r="J12" i="19"/>
  <c r="C14" i="19"/>
  <c r="R14" i="19"/>
  <c r="J13" i="19"/>
  <c r="J14" i="19"/>
  <c r="C15" i="19"/>
  <c r="R15" i="19"/>
  <c r="C16" i="19"/>
  <c r="R16" i="19"/>
  <c r="J15" i="19"/>
  <c r="C17" i="19"/>
  <c r="R17" i="19"/>
  <c r="J16" i="19"/>
  <c r="C18" i="19"/>
  <c r="R18" i="19"/>
  <c r="J17" i="19"/>
  <c r="C19" i="19"/>
  <c r="R19" i="19"/>
  <c r="J18" i="19"/>
  <c r="C20" i="19"/>
  <c r="R20" i="19"/>
  <c r="J19" i="19"/>
  <c r="C21" i="19"/>
  <c r="R21" i="19"/>
  <c r="J20" i="19"/>
  <c r="C22" i="19"/>
  <c r="R22" i="19"/>
  <c r="J21" i="19"/>
  <c r="J22" i="19"/>
  <c r="C23" i="19"/>
  <c r="R23" i="19"/>
  <c r="C24" i="19"/>
  <c r="R24" i="19"/>
  <c r="J23" i="19"/>
  <c r="C25" i="19"/>
  <c r="R25" i="19"/>
  <c r="J24" i="19"/>
  <c r="C26" i="19"/>
  <c r="R26" i="19"/>
  <c r="J25" i="19"/>
  <c r="C27" i="19"/>
  <c r="R27" i="19"/>
  <c r="J26" i="19"/>
  <c r="C28" i="19"/>
  <c r="R28" i="19"/>
  <c r="J27" i="19"/>
  <c r="C29" i="19"/>
  <c r="R29" i="19"/>
  <c r="J28" i="19"/>
  <c r="C30" i="19"/>
  <c r="R30" i="19"/>
  <c r="J29" i="19"/>
  <c r="J30" i="19"/>
  <c r="C31" i="19"/>
  <c r="R31" i="19"/>
  <c r="C32" i="19"/>
  <c r="R32" i="19"/>
  <c r="J31" i="19"/>
  <c r="C33" i="19"/>
  <c r="R33" i="19"/>
  <c r="J32" i="19"/>
  <c r="C34" i="19"/>
  <c r="R34" i="19"/>
  <c r="J33" i="19"/>
  <c r="C35" i="19"/>
  <c r="R35" i="19"/>
  <c r="J34" i="19"/>
  <c r="C36" i="19"/>
  <c r="R36" i="19"/>
  <c r="J35" i="19"/>
  <c r="C37" i="19"/>
  <c r="R37" i="19"/>
  <c r="J36" i="19"/>
  <c r="C38" i="19"/>
  <c r="R38" i="19"/>
  <c r="J37" i="19"/>
  <c r="J38" i="19"/>
  <c r="C39" i="19"/>
  <c r="R39" i="19"/>
  <c r="C40" i="19"/>
  <c r="R40" i="19"/>
  <c r="J39" i="19"/>
  <c r="C41" i="19"/>
  <c r="R41" i="19"/>
  <c r="J40" i="19"/>
  <c r="C42" i="19"/>
  <c r="R42" i="19"/>
  <c r="J41" i="19"/>
  <c r="C43" i="19"/>
  <c r="R43" i="19"/>
  <c r="J42" i="19"/>
  <c r="C44" i="19"/>
  <c r="R44" i="19"/>
  <c r="J43" i="19"/>
  <c r="C45" i="19"/>
  <c r="R45" i="19"/>
  <c r="J44" i="19"/>
  <c r="C46" i="19"/>
  <c r="R46" i="19"/>
  <c r="J45" i="19"/>
  <c r="J46" i="19"/>
  <c r="C47" i="19"/>
  <c r="R47" i="19"/>
  <c r="C48" i="19"/>
  <c r="R48" i="19"/>
  <c r="J47" i="19"/>
  <c r="C49" i="19"/>
  <c r="R49" i="19"/>
  <c r="J48" i="19"/>
  <c r="C50" i="19"/>
  <c r="R50" i="19"/>
  <c r="J49" i="19"/>
  <c r="C51" i="19"/>
  <c r="R51" i="19"/>
  <c r="J50" i="19"/>
  <c r="C52" i="19"/>
  <c r="R52" i="19"/>
  <c r="J51" i="19"/>
  <c r="C53" i="19"/>
  <c r="R53" i="19"/>
  <c r="J52" i="19"/>
  <c r="C54" i="19"/>
  <c r="R54" i="19"/>
  <c r="J53" i="19"/>
  <c r="J54" i="19"/>
  <c r="J55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51" i="19"/>
  <c r="I52" i="19"/>
  <c r="I53" i="19"/>
  <c r="I54" i="19"/>
  <c r="I55" i="19"/>
  <c r="S7" i="19"/>
  <c r="T7" i="19"/>
  <c r="U7" i="19"/>
  <c r="M7" i="19"/>
  <c r="N7" i="19"/>
  <c r="O7" i="19"/>
  <c r="P7" i="19"/>
  <c r="Q7" i="19"/>
  <c r="H7" i="19"/>
  <c r="S8" i="19"/>
  <c r="T8" i="19"/>
  <c r="U8" i="19"/>
  <c r="M8" i="19"/>
  <c r="N8" i="19"/>
  <c r="O8" i="19"/>
  <c r="P8" i="19"/>
  <c r="Q8" i="19"/>
  <c r="H8" i="19"/>
  <c r="S9" i="19"/>
  <c r="T9" i="19"/>
  <c r="U9" i="19"/>
  <c r="M9" i="19"/>
  <c r="N9" i="19"/>
  <c r="O9" i="19"/>
  <c r="P9" i="19"/>
  <c r="Q9" i="19"/>
  <c r="H9" i="19"/>
  <c r="S10" i="19"/>
  <c r="T10" i="19"/>
  <c r="U10" i="19"/>
  <c r="M10" i="19"/>
  <c r="N10" i="19"/>
  <c r="O10" i="19"/>
  <c r="P10" i="19"/>
  <c r="Q10" i="19"/>
  <c r="H10" i="19"/>
  <c r="S11" i="19"/>
  <c r="T11" i="19"/>
  <c r="U11" i="19"/>
  <c r="M11" i="19"/>
  <c r="N11" i="19"/>
  <c r="O11" i="19"/>
  <c r="P11" i="19"/>
  <c r="Q11" i="19"/>
  <c r="H11" i="19"/>
  <c r="M12" i="19"/>
  <c r="N12" i="19"/>
  <c r="O12" i="19"/>
  <c r="P12" i="19"/>
  <c r="S12" i="19"/>
  <c r="T12" i="19"/>
  <c r="Q12" i="19"/>
  <c r="H12" i="19"/>
  <c r="M13" i="19"/>
  <c r="N13" i="19"/>
  <c r="O13" i="19"/>
  <c r="U13" i="19"/>
  <c r="P13" i="19"/>
  <c r="Q13" i="19"/>
  <c r="H13" i="19"/>
  <c r="H14" i="19"/>
  <c r="S15" i="19"/>
  <c r="T15" i="19"/>
  <c r="U15" i="19"/>
  <c r="M15" i="19"/>
  <c r="N15" i="19"/>
  <c r="O15" i="19"/>
  <c r="P15" i="19"/>
  <c r="Q15" i="19"/>
  <c r="H15" i="19"/>
  <c r="S16" i="19"/>
  <c r="T16" i="19"/>
  <c r="U16" i="19"/>
  <c r="M16" i="19"/>
  <c r="N16" i="19"/>
  <c r="O16" i="19"/>
  <c r="P16" i="19"/>
  <c r="Q16" i="19"/>
  <c r="H16" i="19"/>
  <c r="S17" i="19"/>
  <c r="T17" i="19"/>
  <c r="U17" i="19"/>
  <c r="M17" i="19"/>
  <c r="N17" i="19"/>
  <c r="O17" i="19"/>
  <c r="P17" i="19"/>
  <c r="Q17" i="19"/>
  <c r="H17" i="19"/>
  <c r="S18" i="19"/>
  <c r="T18" i="19"/>
  <c r="U18" i="19"/>
  <c r="M18" i="19"/>
  <c r="N18" i="19"/>
  <c r="O18" i="19"/>
  <c r="P18" i="19"/>
  <c r="Q18" i="19"/>
  <c r="H18" i="19"/>
  <c r="S19" i="19"/>
  <c r="T19" i="19"/>
  <c r="U19" i="19"/>
  <c r="M19" i="19"/>
  <c r="N19" i="19"/>
  <c r="O19" i="19"/>
  <c r="P19" i="19"/>
  <c r="Q19" i="19"/>
  <c r="H19" i="19"/>
  <c r="M20" i="19"/>
  <c r="N20" i="19"/>
  <c r="O20" i="19"/>
  <c r="P20" i="19"/>
  <c r="S20" i="19"/>
  <c r="T20" i="19"/>
  <c r="Q20" i="19"/>
  <c r="H20" i="19"/>
  <c r="M21" i="19"/>
  <c r="N21" i="19"/>
  <c r="O21" i="19"/>
  <c r="U21" i="19"/>
  <c r="P21" i="19"/>
  <c r="Q21" i="19"/>
  <c r="H21" i="19"/>
  <c r="H22" i="19"/>
  <c r="S23" i="19"/>
  <c r="T23" i="19"/>
  <c r="U23" i="19"/>
  <c r="M23" i="19"/>
  <c r="N23" i="19"/>
  <c r="O23" i="19"/>
  <c r="P23" i="19"/>
  <c r="Q23" i="19"/>
  <c r="H23" i="19"/>
  <c r="S24" i="19"/>
  <c r="T24" i="19"/>
  <c r="U24" i="19"/>
  <c r="M24" i="19"/>
  <c r="N24" i="19"/>
  <c r="O24" i="19"/>
  <c r="P24" i="19"/>
  <c r="Q24" i="19"/>
  <c r="H24" i="19"/>
  <c r="S25" i="19"/>
  <c r="T25" i="19"/>
  <c r="U25" i="19"/>
  <c r="M25" i="19"/>
  <c r="N25" i="19"/>
  <c r="O25" i="19"/>
  <c r="P25" i="19"/>
  <c r="Q25" i="19"/>
  <c r="H25" i="19"/>
  <c r="S26" i="19"/>
  <c r="T26" i="19"/>
  <c r="U26" i="19"/>
  <c r="M26" i="19"/>
  <c r="N26" i="19"/>
  <c r="O26" i="19"/>
  <c r="P26" i="19"/>
  <c r="Q26" i="19"/>
  <c r="H26" i="19"/>
  <c r="S27" i="19"/>
  <c r="T27" i="19"/>
  <c r="U27" i="19"/>
  <c r="M27" i="19"/>
  <c r="N27" i="19"/>
  <c r="O27" i="19"/>
  <c r="P27" i="19"/>
  <c r="Q27" i="19"/>
  <c r="H27" i="19"/>
  <c r="M28" i="19"/>
  <c r="N28" i="19"/>
  <c r="O28" i="19"/>
  <c r="P28" i="19"/>
  <c r="S28" i="19"/>
  <c r="T28" i="19"/>
  <c r="Q28" i="19"/>
  <c r="H28" i="19"/>
  <c r="M29" i="19"/>
  <c r="N29" i="19"/>
  <c r="O29" i="19"/>
  <c r="U29" i="19"/>
  <c r="P29" i="19"/>
  <c r="Q29" i="19"/>
  <c r="H29" i="19"/>
  <c r="H30" i="19"/>
  <c r="S31" i="19"/>
  <c r="T31" i="19"/>
  <c r="U31" i="19"/>
  <c r="M31" i="19"/>
  <c r="N31" i="19"/>
  <c r="O31" i="19"/>
  <c r="P31" i="19"/>
  <c r="Q31" i="19"/>
  <c r="H31" i="19"/>
  <c r="S32" i="19"/>
  <c r="T32" i="19"/>
  <c r="U32" i="19"/>
  <c r="M32" i="19"/>
  <c r="N32" i="19"/>
  <c r="O32" i="19"/>
  <c r="P32" i="19"/>
  <c r="Q32" i="19"/>
  <c r="H32" i="19"/>
  <c r="S33" i="19"/>
  <c r="T33" i="19"/>
  <c r="U33" i="19"/>
  <c r="M33" i="19"/>
  <c r="N33" i="19"/>
  <c r="O33" i="19"/>
  <c r="P33" i="19"/>
  <c r="Q33" i="19"/>
  <c r="H33" i="19"/>
  <c r="S34" i="19"/>
  <c r="T34" i="19"/>
  <c r="U34" i="19"/>
  <c r="M34" i="19"/>
  <c r="N34" i="19"/>
  <c r="O34" i="19"/>
  <c r="P34" i="19"/>
  <c r="Q34" i="19"/>
  <c r="H34" i="19"/>
  <c r="S35" i="19"/>
  <c r="T35" i="19"/>
  <c r="U35" i="19"/>
  <c r="M35" i="19"/>
  <c r="N35" i="19"/>
  <c r="O35" i="19"/>
  <c r="P35" i="19"/>
  <c r="Q35" i="19"/>
  <c r="H35" i="19"/>
  <c r="M36" i="19"/>
  <c r="N36" i="19"/>
  <c r="O36" i="19"/>
  <c r="P36" i="19"/>
  <c r="S36" i="19"/>
  <c r="T36" i="19"/>
  <c r="Q36" i="19"/>
  <c r="H36" i="19"/>
  <c r="M37" i="19"/>
  <c r="N37" i="19"/>
  <c r="O37" i="19"/>
  <c r="U37" i="19"/>
  <c r="P37" i="19"/>
  <c r="Q37" i="19"/>
  <c r="H37" i="19"/>
  <c r="H38" i="19"/>
  <c r="S39" i="19"/>
  <c r="T39" i="19"/>
  <c r="U39" i="19"/>
  <c r="M39" i="19"/>
  <c r="N39" i="19"/>
  <c r="O39" i="19"/>
  <c r="P39" i="19"/>
  <c r="Q39" i="19"/>
  <c r="H39" i="19"/>
  <c r="S40" i="19"/>
  <c r="T40" i="19"/>
  <c r="U40" i="19"/>
  <c r="M40" i="19"/>
  <c r="N40" i="19"/>
  <c r="O40" i="19"/>
  <c r="P40" i="19"/>
  <c r="Q40" i="19"/>
  <c r="H40" i="19"/>
  <c r="S41" i="19"/>
  <c r="T41" i="19"/>
  <c r="U41" i="19"/>
  <c r="M41" i="19"/>
  <c r="N41" i="19"/>
  <c r="O41" i="19"/>
  <c r="P41" i="19"/>
  <c r="Q41" i="19"/>
  <c r="H41" i="19"/>
  <c r="S42" i="19"/>
  <c r="T42" i="19"/>
  <c r="U42" i="19"/>
  <c r="M42" i="19"/>
  <c r="N42" i="19"/>
  <c r="O42" i="19"/>
  <c r="P42" i="19"/>
  <c r="Q42" i="19"/>
  <c r="H42" i="19"/>
  <c r="S43" i="19"/>
  <c r="T43" i="19"/>
  <c r="U43" i="19"/>
  <c r="M43" i="19"/>
  <c r="N43" i="19"/>
  <c r="O43" i="19"/>
  <c r="P43" i="19"/>
  <c r="Q43" i="19"/>
  <c r="H43" i="19"/>
  <c r="M44" i="19"/>
  <c r="N44" i="19"/>
  <c r="O44" i="19"/>
  <c r="P44" i="19"/>
  <c r="S44" i="19"/>
  <c r="T44" i="19"/>
  <c r="Q44" i="19"/>
  <c r="H44" i="19"/>
  <c r="M45" i="19"/>
  <c r="N45" i="19"/>
  <c r="O45" i="19"/>
  <c r="U45" i="19"/>
  <c r="P45" i="19"/>
  <c r="Q45" i="19"/>
  <c r="H45" i="19"/>
  <c r="H46" i="19"/>
  <c r="S47" i="19"/>
  <c r="T47" i="19"/>
  <c r="U47" i="19"/>
  <c r="M47" i="19"/>
  <c r="N47" i="19"/>
  <c r="O47" i="19"/>
  <c r="P47" i="19"/>
  <c r="Q47" i="19"/>
  <c r="H47" i="19"/>
  <c r="S48" i="19"/>
  <c r="T48" i="19"/>
  <c r="U48" i="19"/>
  <c r="M48" i="19"/>
  <c r="N48" i="19"/>
  <c r="O48" i="19"/>
  <c r="P48" i="19"/>
  <c r="Q48" i="19"/>
  <c r="H48" i="19"/>
  <c r="S49" i="19"/>
  <c r="T49" i="19"/>
  <c r="U49" i="19"/>
  <c r="M49" i="19"/>
  <c r="N49" i="19"/>
  <c r="O49" i="19"/>
  <c r="P49" i="19"/>
  <c r="Q49" i="19"/>
  <c r="H49" i="19"/>
  <c r="S50" i="19"/>
  <c r="T50" i="19"/>
  <c r="U50" i="19"/>
  <c r="M50" i="19"/>
  <c r="N50" i="19"/>
  <c r="O50" i="19"/>
  <c r="P50" i="19"/>
  <c r="Q50" i="19"/>
  <c r="H50" i="19"/>
  <c r="S51" i="19"/>
  <c r="T51" i="19"/>
  <c r="U51" i="19"/>
  <c r="M51" i="19"/>
  <c r="N51" i="19"/>
  <c r="O51" i="19"/>
  <c r="P51" i="19"/>
  <c r="Q51" i="19"/>
  <c r="H51" i="19"/>
  <c r="M52" i="19"/>
  <c r="N52" i="19"/>
  <c r="O52" i="19"/>
  <c r="P52" i="19"/>
  <c r="S52" i="19"/>
  <c r="T52" i="19"/>
  <c r="Q52" i="19"/>
  <c r="H52" i="19"/>
  <c r="M53" i="19"/>
  <c r="N53" i="19"/>
  <c r="O53" i="19"/>
  <c r="U53" i="19"/>
  <c r="P53" i="19"/>
  <c r="Q53" i="19"/>
  <c r="H53" i="19"/>
  <c r="H54" i="19"/>
  <c r="H55" i="19"/>
  <c r="T53" i="19"/>
  <c r="S53" i="19"/>
  <c r="U52" i="19"/>
  <c r="B47" i="19"/>
  <c r="T45" i="19"/>
  <c r="S45" i="19"/>
  <c r="U44" i="19"/>
  <c r="B39" i="19"/>
  <c r="T37" i="19"/>
  <c r="S37" i="19"/>
  <c r="U36" i="19"/>
  <c r="B31" i="19"/>
  <c r="T29" i="19"/>
  <c r="S29" i="19"/>
  <c r="U28" i="19"/>
  <c r="B23" i="19"/>
  <c r="T21" i="19"/>
  <c r="S21" i="19"/>
  <c r="U20" i="19"/>
  <c r="B15" i="19"/>
  <c r="T13" i="19"/>
  <c r="S13" i="19"/>
  <c r="U12" i="19"/>
  <c r="B7" i="19"/>
  <c r="H4" i="19"/>
  <c r="D4" i="19"/>
  <c r="D2" i="19"/>
  <c r="C7" i="18"/>
  <c r="R7" i="18"/>
  <c r="C8" i="18"/>
  <c r="R8" i="18"/>
  <c r="J7" i="18"/>
  <c r="C9" i="18"/>
  <c r="R9" i="18"/>
  <c r="J8" i="18"/>
  <c r="C10" i="18"/>
  <c r="R10" i="18"/>
  <c r="J9" i="18"/>
  <c r="C11" i="18"/>
  <c r="R11" i="18"/>
  <c r="J10" i="18"/>
  <c r="C12" i="18"/>
  <c r="R12" i="18"/>
  <c r="J11" i="18"/>
  <c r="C13" i="18"/>
  <c r="R13" i="18"/>
  <c r="J12" i="18"/>
  <c r="C14" i="18"/>
  <c r="R14" i="18"/>
  <c r="J13" i="18"/>
  <c r="J14" i="18"/>
  <c r="C15" i="18"/>
  <c r="R15" i="18"/>
  <c r="C16" i="18"/>
  <c r="R16" i="18"/>
  <c r="J15" i="18"/>
  <c r="C17" i="18"/>
  <c r="R17" i="18"/>
  <c r="J16" i="18"/>
  <c r="C18" i="18"/>
  <c r="R18" i="18"/>
  <c r="J17" i="18"/>
  <c r="C19" i="18"/>
  <c r="R19" i="18"/>
  <c r="J18" i="18"/>
  <c r="C20" i="18"/>
  <c r="R20" i="18"/>
  <c r="J19" i="18"/>
  <c r="C21" i="18"/>
  <c r="R21" i="18"/>
  <c r="J20" i="18"/>
  <c r="C22" i="18"/>
  <c r="R22" i="18"/>
  <c r="J21" i="18"/>
  <c r="J22" i="18"/>
  <c r="C23" i="18"/>
  <c r="R23" i="18"/>
  <c r="C24" i="18"/>
  <c r="R24" i="18"/>
  <c r="J23" i="18"/>
  <c r="C25" i="18"/>
  <c r="R25" i="18"/>
  <c r="J24" i="18"/>
  <c r="C26" i="18"/>
  <c r="R26" i="18"/>
  <c r="J25" i="18"/>
  <c r="C27" i="18"/>
  <c r="R27" i="18"/>
  <c r="J26" i="18"/>
  <c r="C28" i="18"/>
  <c r="R28" i="18"/>
  <c r="J27" i="18"/>
  <c r="C29" i="18"/>
  <c r="R29" i="18"/>
  <c r="J28" i="18"/>
  <c r="C30" i="18"/>
  <c r="R30" i="18"/>
  <c r="J29" i="18"/>
  <c r="J30" i="18"/>
  <c r="C31" i="18"/>
  <c r="R31" i="18"/>
  <c r="C32" i="18"/>
  <c r="R32" i="18"/>
  <c r="J31" i="18"/>
  <c r="C33" i="18"/>
  <c r="R33" i="18"/>
  <c r="J32" i="18"/>
  <c r="C34" i="18"/>
  <c r="R34" i="18"/>
  <c r="J33" i="18"/>
  <c r="C35" i="18"/>
  <c r="R35" i="18"/>
  <c r="J34" i="18"/>
  <c r="C36" i="18"/>
  <c r="R36" i="18"/>
  <c r="J35" i="18"/>
  <c r="C37" i="18"/>
  <c r="R37" i="18"/>
  <c r="J36" i="18"/>
  <c r="C38" i="18"/>
  <c r="R38" i="18"/>
  <c r="J37" i="18"/>
  <c r="J38" i="18"/>
  <c r="C39" i="18"/>
  <c r="R39" i="18"/>
  <c r="C40" i="18"/>
  <c r="R40" i="18"/>
  <c r="J39" i="18"/>
  <c r="C41" i="18"/>
  <c r="R41" i="18"/>
  <c r="J40" i="18"/>
  <c r="C42" i="18"/>
  <c r="R42" i="18"/>
  <c r="J41" i="18"/>
  <c r="C43" i="18"/>
  <c r="R43" i="18"/>
  <c r="J42" i="18"/>
  <c r="C44" i="18"/>
  <c r="R44" i="18"/>
  <c r="J43" i="18"/>
  <c r="C45" i="18"/>
  <c r="R45" i="18"/>
  <c r="J44" i="18"/>
  <c r="C46" i="18"/>
  <c r="R46" i="18"/>
  <c r="J45" i="18"/>
  <c r="J46" i="18"/>
  <c r="C47" i="18"/>
  <c r="R47" i="18"/>
  <c r="C48" i="18"/>
  <c r="R48" i="18"/>
  <c r="J47" i="18"/>
  <c r="C49" i="18"/>
  <c r="R49" i="18"/>
  <c r="J48" i="18"/>
  <c r="C50" i="18"/>
  <c r="R50" i="18"/>
  <c r="J49" i="18"/>
  <c r="C51" i="18"/>
  <c r="R51" i="18"/>
  <c r="J50" i="18"/>
  <c r="C52" i="18"/>
  <c r="R52" i="18"/>
  <c r="J51" i="18"/>
  <c r="C53" i="18"/>
  <c r="R53" i="18"/>
  <c r="J52" i="18"/>
  <c r="C54" i="18"/>
  <c r="R54" i="18"/>
  <c r="J53" i="18"/>
  <c r="J54" i="18"/>
  <c r="J55" i="18"/>
  <c r="I7" i="18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I49" i="18"/>
  <c r="I50" i="18"/>
  <c r="I51" i="18"/>
  <c r="I52" i="18"/>
  <c r="I53" i="18"/>
  <c r="I54" i="18"/>
  <c r="I55" i="18"/>
  <c r="S7" i="18"/>
  <c r="T7" i="18"/>
  <c r="U7" i="18"/>
  <c r="M7" i="18"/>
  <c r="N7" i="18"/>
  <c r="O7" i="18"/>
  <c r="P7" i="18"/>
  <c r="Q7" i="18"/>
  <c r="H7" i="18"/>
  <c r="S8" i="18"/>
  <c r="T8" i="18"/>
  <c r="U8" i="18"/>
  <c r="M8" i="18"/>
  <c r="N8" i="18"/>
  <c r="O8" i="18"/>
  <c r="P8" i="18"/>
  <c r="Q8" i="18"/>
  <c r="H8" i="18"/>
  <c r="S9" i="18"/>
  <c r="T9" i="18"/>
  <c r="U9" i="18"/>
  <c r="M9" i="18"/>
  <c r="N9" i="18"/>
  <c r="O9" i="18"/>
  <c r="P9" i="18"/>
  <c r="Q9" i="18"/>
  <c r="H9" i="18"/>
  <c r="S10" i="18"/>
  <c r="T10" i="18"/>
  <c r="U10" i="18"/>
  <c r="M10" i="18"/>
  <c r="N10" i="18"/>
  <c r="O10" i="18"/>
  <c r="P10" i="18"/>
  <c r="Q10" i="18"/>
  <c r="H10" i="18"/>
  <c r="S11" i="18"/>
  <c r="T11" i="18"/>
  <c r="U11" i="18"/>
  <c r="M11" i="18"/>
  <c r="N11" i="18"/>
  <c r="O11" i="18"/>
  <c r="P11" i="18"/>
  <c r="Q11" i="18"/>
  <c r="H11" i="18"/>
  <c r="M12" i="18"/>
  <c r="N12" i="18"/>
  <c r="S12" i="18"/>
  <c r="T12" i="18"/>
  <c r="O12" i="18"/>
  <c r="P12" i="18"/>
  <c r="Q12" i="18"/>
  <c r="H12" i="18"/>
  <c r="M13" i="18"/>
  <c r="U13" i="18"/>
  <c r="N13" i="18"/>
  <c r="O13" i="18"/>
  <c r="P13" i="18"/>
  <c r="Q13" i="18"/>
  <c r="H13" i="18"/>
  <c r="H14" i="18"/>
  <c r="S15" i="18"/>
  <c r="T15" i="18"/>
  <c r="U15" i="18"/>
  <c r="M15" i="18"/>
  <c r="N15" i="18"/>
  <c r="O15" i="18"/>
  <c r="P15" i="18"/>
  <c r="Q15" i="18"/>
  <c r="H15" i="18"/>
  <c r="S16" i="18"/>
  <c r="T16" i="18"/>
  <c r="U16" i="18"/>
  <c r="M16" i="18"/>
  <c r="N16" i="18"/>
  <c r="O16" i="18"/>
  <c r="P16" i="18"/>
  <c r="Q16" i="18"/>
  <c r="H16" i="18"/>
  <c r="S17" i="18"/>
  <c r="T17" i="18"/>
  <c r="U17" i="18"/>
  <c r="M17" i="18"/>
  <c r="N17" i="18"/>
  <c r="O17" i="18"/>
  <c r="P17" i="18"/>
  <c r="Q17" i="18"/>
  <c r="H17" i="18"/>
  <c r="S18" i="18"/>
  <c r="T18" i="18"/>
  <c r="U18" i="18"/>
  <c r="M18" i="18"/>
  <c r="N18" i="18"/>
  <c r="O18" i="18"/>
  <c r="P18" i="18"/>
  <c r="Q18" i="18"/>
  <c r="H18" i="18"/>
  <c r="S19" i="18"/>
  <c r="T19" i="18"/>
  <c r="U19" i="18"/>
  <c r="M19" i="18"/>
  <c r="N19" i="18"/>
  <c r="O19" i="18"/>
  <c r="P19" i="18"/>
  <c r="Q19" i="18"/>
  <c r="H19" i="18"/>
  <c r="M20" i="18"/>
  <c r="N20" i="18"/>
  <c r="O20" i="18"/>
  <c r="P20" i="18"/>
  <c r="S20" i="18"/>
  <c r="T20" i="18"/>
  <c r="Q20" i="18"/>
  <c r="H20" i="18"/>
  <c r="M21" i="18"/>
  <c r="N21" i="18"/>
  <c r="O21" i="18"/>
  <c r="U21" i="18"/>
  <c r="P21" i="18"/>
  <c r="Q21" i="18"/>
  <c r="H21" i="18"/>
  <c r="H22" i="18"/>
  <c r="S23" i="18"/>
  <c r="T23" i="18"/>
  <c r="U23" i="18"/>
  <c r="M23" i="18"/>
  <c r="N23" i="18"/>
  <c r="O23" i="18"/>
  <c r="P23" i="18"/>
  <c r="Q23" i="18"/>
  <c r="H23" i="18"/>
  <c r="S24" i="18"/>
  <c r="T24" i="18"/>
  <c r="U24" i="18"/>
  <c r="M24" i="18"/>
  <c r="N24" i="18"/>
  <c r="O24" i="18"/>
  <c r="P24" i="18"/>
  <c r="Q24" i="18"/>
  <c r="H24" i="18"/>
  <c r="S25" i="18"/>
  <c r="T25" i="18"/>
  <c r="U25" i="18"/>
  <c r="M25" i="18"/>
  <c r="N25" i="18"/>
  <c r="O25" i="18"/>
  <c r="P25" i="18"/>
  <c r="Q25" i="18"/>
  <c r="H25" i="18"/>
  <c r="S26" i="18"/>
  <c r="T26" i="18"/>
  <c r="U26" i="18"/>
  <c r="M26" i="18"/>
  <c r="N26" i="18"/>
  <c r="O26" i="18"/>
  <c r="P26" i="18"/>
  <c r="Q26" i="18"/>
  <c r="H26" i="18"/>
  <c r="S27" i="18"/>
  <c r="T27" i="18"/>
  <c r="U27" i="18"/>
  <c r="M27" i="18"/>
  <c r="N27" i="18"/>
  <c r="O27" i="18"/>
  <c r="P27" i="18"/>
  <c r="Q27" i="18"/>
  <c r="H27" i="18"/>
  <c r="M28" i="18"/>
  <c r="N28" i="18"/>
  <c r="O28" i="18"/>
  <c r="P28" i="18"/>
  <c r="S28" i="18"/>
  <c r="T28" i="18"/>
  <c r="Q28" i="18"/>
  <c r="H28" i="18"/>
  <c r="M29" i="18"/>
  <c r="N29" i="18"/>
  <c r="S29" i="18"/>
  <c r="T29" i="18"/>
  <c r="O29" i="18"/>
  <c r="U29" i="18"/>
  <c r="P29" i="18"/>
  <c r="Q29" i="18"/>
  <c r="H29" i="18"/>
  <c r="H30" i="18"/>
  <c r="S31" i="18"/>
  <c r="T31" i="18"/>
  <c r="U31" i="18"/>
  <c r="M31" i="18"/>
  <c r="N31" i="18"/>
  <c r="O31" i="18"/>
  <c r="P31" i="18"/>
  <c r="Q31" i="18"/>
  <c r="H31" i="18"/>
  <c r="S32" i="18"/>
  <c r="T32" i="18"/>
  <c r="U32" i="18"/>
  <c r="M32" i="18"/>
  <c r="N32" i="18"/>
  <c r="O32" i="18"/>
  <c r="P32" i="18"/>
  <c r="Q32" i="18"/>
  <c r="H32" i="18"/>
  <c r="S33" i="18"/>
  <c r="T33" i="18"/>
  <c r="U33" i="18"/>
  <c r="M33" i="18"/>
  <c r="N33" i="18"/>
  <c r="O33" i="18"/>
  <c r="P33" i="18"/>
  <c r="Q33" i="18"/>
  <c r="H33" i="18"/>
  <c r="S34" i="18"/>
  <c r="T34" i="18"/>
  <c r="U34" i="18"/>
  <c r="M34" i="18"/>
  <c r="N34" i="18"/>
  <c r="O34" i="18"/>
  <c r="P34" i="18"/>
  <c r="Q34" i="18"/>
  <c r="H34" i="18"/>
  <c r="S35" i="18"/>
  <c r="T35" i="18"/>
  <c r="U35" i="18"/>
  <c r="M35" i="18"/>
  <c r="N35" i="18"/>
  <c r="O35" i="18"/>
  <c r="P35" i="18"/>
  <c r="Q35" i="18"/>
  <c r="H35" i="18"/>
  <c r="M36" i="18"/>
  <c r="N36" i="18"/>
  <c r="O36" i="18"/>
  <c r="P36" i="18"/>
  <c r="S36" i="18"/>
  <c r="T36" i="18"/>
  <c r="Q36" i="18"/>
  <c r="H36" i="18"/>
  <c r="M37" i="18"/>
  <c r="N37" i="18"/>
  <c r="O37" i="18"/>
  <c r="U37" i="18"/>
  <c r="P37" i="18"/>
  <c r="Q37" i="18"/>
  <c r="H37" i="18"/>
  <c r="H38" i="18"/>
  <c r="S39" i="18"/>
  <c r="T39" i="18"/>
  <c r="U39" i="18"/>
  <c r="M39" i="18"/>
  <c r="N39" i="18"/>
  <c r="O39" i="18"/>
  <c r="P39" i="18"/>
  <c r="Q39" i="18"/>
  <c r="H39" i="18"/>
  <c r="S40" i="18"/>
  <c r="T40" i="18"/>
  <c r="U40" i="18"/>
  <c r="M40" i="18"/>
  <c r="N40" i="18"/>
  <c r="O40" i="18"/>
  <c r="P40" i="18"/>
  <c r="Q40" i="18"/>
  <c r="H40" i="18"/>
  <c r="S41" i="18"/>
  <c r="T41" i="18"/>
  <c r="U41" i="18"/>
  <c r="M41" i="18"/>
  <c r="N41" i="18"/>
  <c r="O41" i="18"/>
  <c r="P41" i="18"/>
  <c r="Q41" i="18"/>
  <c r="H41" i="18"/>
  <c r="S42" i="18"/>
  <c r="T42" i="18"/>
  <c r="U42" i="18"/>
  <c r="M42" i="18"/>
  <c r="N42" i="18"/>
  <c r="O42" i="18"/>
  <c r="P42" i="18"/>
  <c r="Q42" i="18"/>
  <c r="H42" i="18"/>
  <c r="S43" i="18"/>
  <c r="T43" i="18"/>
  <c r="U43" i="18"/>
  <c r="M43" i="18"/>
  <c r="N43" i="18"/>
  <c r="O43" i="18"/>
  <c r="P43" i="18"/>
  <c r="Q43" i="18"/>
  <c r="H43" i="18"/>
  <c r="M44" i="18"/>
  <c r="N44" i="18"/>
  <c r="O44" i="18"/>
  <c r="P44" i="18"/>
  <c r="S44" i="18"/>
  <c r="T44" i="18"/>
  <c r="Q44" i="18"/>
  <c r="H44" i="18"/>
  <c r="M45" i="18"/>
  <c r="N45" i="18"/>
  <c r="O45" i="18"/>
  <c r="U45" i="18"/>
  <c r="P45" i="18"/>
  <c r="Q45" i="18"/>
  <c r="H45" i="18"/>
  <c r="H46" i="18"/>
  <c r="S47" i="18"/>
  <c r="T47" i="18"/>
  <c r="U47" i="18"/>
  <c r="M47" i="18"/>
  <c r="N47" i="18"/>
  <c r="O47" i="18"/>
  <c r="P47" i="18"/>
  <c r="Q47" i="18"/>
  <c r="H47" i="18"/>
  <c r="S48" i="18"/>
  <c r="T48" i="18"/>
  <c r="U48" i="18"/>
  <c r="M48" i="18"/>
  <c r="N48" i="18"/>
  <c r="O48" i="18"/>
  <c r="P48" i="18"/>
  <c r="Q48" i="18"/>
  <c r="H48" i="18"/>
  <c r="S49" i="18"/>
  <c r="T49" i="18"/>
  <c r="U49" i="18"/>
  <c r="M49" i="18"/>
  <c r="N49" i="18"/>
  <c r="O49" i="18"/>
  <c r="P49" i="18"/>
  <c r="Q49" i="18"/>
  <c r="H49" i="18"/>
  <c r="S50" i="18"/>
  <c r="T50" i="18"/>
  <c r="U50" i="18"/>
  <c r="M50" i="18"/>
  <c r="N50" i="18"/>
  <c r="O50" i="18"/>
  <c r="P50" i="18"/>
  <c r="Q50" i="18"/>
  <c r="H50" i="18"/>
  <c r="S51" i="18"/>
  <c r="T51" i="18"/>
  <c r="U51" i="18"/>
  <c r="M51" i="18"/>
  <c r="N51" i="18"/>
  <c r="O51" i="18"/>
  <c r="P51" i="18"/>
  <c r="Q51" i="18"/>
  <c r="H51" i="18"/>
  <c r="M52" i="18"/>
  <c r="N52" i="18"/>
  <c r="O52" i="18"/>
  <c r="P52" i="18"/>
  <c r="S52" i="18"/>
  <c r="T52" i="18"/>
  <c r="Q52" i="18"/>
  <c r="H52" i="18"/>
  <c r="M53" i="18"/>
  <c r="N53" i="18"/>
  <c r="O53" i="18"/>
  <c r="U53" i="18"/>
  <c r="P53" i="18"/>
  <c r="Q53" i="18"/>
  <c r="H53" i="18"/>
  <c r="H54" i="18"/>
  <c r="H55" i="18"/>
  <c r="T53" i="18"/>
  <c r="S53" i="18"/>
  <c r="U52" i="18"/>
  <c r="B47" i="18"/>
  <c r="T45" i="18"/>
  <c r="S45" i="18"/>
  <c r="U44" i="18"/>
  <c r="B39" i="18"/>
  <c r="T37" i="18"/>
  <c r="S37" i="18"/>
  <c r="U36" i="18"/>
  <c r="B31" i="18"/>
  <c r="U28" i="18"/>
  <c r="B23" i="18"/>
  <c r="T21" i="18"/>
  <c r="S21" i="18"/>
  <c r="U20" i="18"/>
  <c r="B15" i="18"/>
  <c r="T13" i="18"/>
  <c r="S13" i="18"/>
  <c r="U12" i="18"/>
  <c r="B7" i="18"/>
  <c r="H4" i="18"/>
  <c r="D4" i="18"/>
  <c r="D2" i="18"/>
  <c r="C7" i="17"/>
  <c r="R7" i="17"/>
  <c r="C8" i="17"/>
  <c r="R8" i="17"/>
  <c r="J7" i="17"/>
  <c r="C9" i="17"/>
  <c r="R9" i="17"/>
  <c r="J8" i="17"/>
  <c r="C10" i="17"/>
  <c r="R10" i="17"/>
  <c r="J9" i="17"/>
  <c r="C11" i="17"/>
  <c r="R11" i="17"/>
  <c r="J10" i="17"/>
  <c r="C12" i="17"/>
  <c r="R12" i="17"/>
  <c r="J11" i="17"/>
  <c r="C13" i="17"/>
  <c r="R13" i="17"/>
  <c r="J12" i="17"/>
  <c r="C14" i="17"/>
  <c r="R14" i="17"/>
  <c r="J13" i="17"/>
  <c r="J14" i="17"/>
  <c r="C15" i="17"/>
  <c r="R15" i="17"/>
  <c r="C16" i="17"/>
  <c r="R16" i="17"/>
  <c r="J15" i="17"/>
  <c r="C17" i="17"/>
  <c r="R17" i="17"/>
  <c r="J16" i="17"/>
  <c r="C18" i="17"/>
  <c r="R18" i="17"/>
  <c r="J17" i="17"/>
  <c r="C19" i="17"/>
  <c r="R19" i="17"/>
  <c r="J18" i="17"/>
  <c r="C20" i="17"/>
  <c r="R20" i="17"/>
  <c r="J19" i="17"/>
  <c r="C21" i="17"/>
  <c r="R21" i="17"/>
  <c r="J20" i="17"/>
  <c r="C22" i="17"/>
  <c r="R22" i="17"/>
  <c r="J21" i="17"/>
  <c r="J22" i="17"/>
  <c r="C23" i="17"/>
  <c r="R23" i="17"/>
  <c r="C24" i="17"/>
  <c r="R24" i="17"/>
  <c r="J23" i="17"/>
  <c r="C25" i="17"/>
  <c r="R25" i="17"/>
  <c r="J24" i="17"/>
  <c r="C26" i="17"/>
  <c r="R26" i="17"/>
  <c r="J25" i="17"/>
  <c r="C27" i="17"/>
  <c r="R27" i="17"/>
  <c r="J26" i="17"/>
  <c r="C28" i="17"/>
  <c r="R28" i="17"/>
  <c r="J27" i="17"/>
  <c r="C29" i="17"/>
  <c r="R29" i="17"/>
  <c r="J28" i="17"/>
  <c r="C30" i="17"/>
  <c r="R30" i="17"/>
  <c r="J29" i="17"/>
  <c r="J30" i="17"/>
  <c r="C31" i="17"/>
  <c r="R31" i="17"/>
  <c r="C32" i="17"/>
  <c r="R32" i="17"/>
  <c r="J31" i="17"/>
  <c r="C33" i="17"/>
  <c r="R33" i="17"/>
  <c r="J32" i="17"/>
  <c r="C34" i="17"/>
  <c r="R34" i="17"/>
  <c r="J33" i="17"/>
  <c r="C35" i="17"/>
  <c r="R35" i="17"/>
  <c r="J34" i="17"/>
  <c r="C36" i="17"/>
  <c r="R36" i="17"/>
  <c r="J35" i="17"/>
  <c r="C37" i="17"/>
  <c r="R37" i="17"/>
  <c r="J36" i="17"/>
  <c r="C38" i="17"/>
  <c r="R38" i="17"/>
  <c r="J37" i="17"/>
  <c r="J38" i="17"/>
  <c r="C39" i="17"/>
  <c r="R39" i="17"/>
  <c r="C40" i="17"/>
  <c r="R40" i="17"/>
  <c r="J39" i="17"/>
  <c r="C41" i="17"/>
  <c r="R41" i="17"/>
  <c r="J40" i="17"/>
  <c r="C42" i="17"/>
  <c r="R42" i="17"/>
  <c r="J41" i="17"/>
  <c r="C43" i="17"/>
  <c r="R43" i="17"/>
  <c r="J42" i="17"/>
  <c r="C44" i="17"/>
  <c r="R44" i="17"/>
  <c r="J43" i="17"/>
  <c r="C45" i="17"/>
  <c r="R45" i="17"/>
  <c r="J44" i="17"/>
  <c r="C46" i="17"/>
  <c r="R46" i="17"/>
  <c r="J45" i="17"/>
  <c r="J46" i="17"/>
  <c r="C47" i="17"/>
  <c r="R47" i="17"/>
  <c r="C48" i="17"/>
  <c r="R48" i="17"/>
  <c r="J47" i="17"/>
  <c r="C49" i="17"/>
  <c r="R49" i="17"/>
  <c r="J48" i="17"/>
  <c r="C50" i="17"/>
  <c r="R50" i="17"/>
  <c r="J49" i="17"/>
  <c r="C51" i="17"/>
  <c r="R51" i="17"/>
  <c r="J50" i="17"/>
  <c r="C52" i="17"/>
  <c r="R52" i="17"/>
  <c r="J51" i="17"/>
  <c r="C53" i="17"/>
  <c r="R53" i="17"/>
  <c r="J52" i="17"/>
  <c r="C54" i="17"/>
  <c r="R54" i="17"/>
  <c r="J53" i="17"/>
  <c r="J54" i="17"/>
  <c r="J55" i="17"/>
  <c r="I7" i="17"/>
  <c r="I8" i="17"/>
  <c r="I9" i="17"/>
  <c r="I10" i="17"/>
  <c r="I11" i="17"/>
  <c r="I12" i="17"/>
  <c r="I13" i="17"/>
  <c r="I14" i="17"/>
  <c r="I15" i="17"/>
  <c r="I16" i="17"/>
  <c r="I17" i="17"/>
  <c r="I18" i="17"/>
  <c r="I19" i="17"/>
  <c r="I20" i="17"/>
  <c r="I21" i="17"/>
  <c r="I22" i="17"/>
  <c r="I23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I49" i="17"/>
  <c r="I50" i="17"/>
  <c r="I51" i="17"/>
  <c r="I52" i="17"/>
  <c r="I53" i="17"/>
  <c r="I54" i="17"/>
  <c r="I55" i="17"/>
  <c r="S7" i="17"/>
  <c r="T7" i="17"/>
  <c r="U7" i="17"/>
  <c r="M7" i="17"/>
  <c r="N7" i="17"/>
  <c r="O7" i="17"/>
  <c r="P7" i="17"/>
  <c r="Q7" i="17"/>
  <c r="H7" i="17"/>
  <c r="S8" i="17"/>
  <c r="T8" i="17"/>
  <c r="U8" i="17"/>
  <c r="M8" i="17"/>
  <c r="N8" i="17"/>
  <c r="O8" i="17"/>
  <c r="P8" i="17"/>
  <c r="Q8" i="17"/>
  <c r="H8" i="17"/>
  <c r="S9" i="17"/>
  <c r="T9" i="17"/>
  <c r="U9" i="17"/>
  <c r="M9" i="17"/>
  <c r="N9" i="17"/>
  <c r="O9" i="17"/>
  <c r="P9" i="17"/>
  <c r="Q9" i="17"/>
  <c r="H9" i="17"/>
  <c r="S10" i="17"/>
  <c r="T10" i="17"/>
  <c r="U10" i="17"/>
  <c r="M10" i="17"/>
  <c r="N10" i="17"/>
  <c r="O10" i="17"/>
  <c r="P10" i="17"/>
  <c r="Q10" i="17"/>
  <c r="H10" i="17"/>
  <c r="S11" i="17"/>
  <c r="T11" i="17"/>
  <c r="U11" i="17"/>
  <c r="M11" i="17"/>
  <c r="N11" i="17"/>
  <c r="O11" i="17"/>
  <c r="P11" i="17"/>
  <c r="Q11" i="17"/>
  <c r="H11" i="17"/>
  <c r="M12" i="17"/>
  <c r="N12" i="17"/>
  <c r="O12" i="17"/>
  <c r="P12" i="17"/>
  <c r="S12" i="17"/>
  <c r="T12" i="17"/>
  <c r="Q12" i="17"/>
  <c r="H12" i="17"/>
  <c r="M13" i="17"/>
  <c r="N13" i="17"/>
  <c r="O13" i="17"/>
  <c r="U13" i="17"/>
  <c r="P13" i="17"/>
  <c r="Q13" i="17"/>
  <c r="H13" i="17"/>
  <c r="H14" i="17"/>
  <c r="S15" i="17"/>
  <c r="T15" i="17"/>
  <c r="U15" i="17"/>
  <c r="M15" i="17"/>
  <c r="N15" i="17"/>
  <c r="O15" i="17"/>
  <c r="P15" i="17"/>
  <c r="Q15" i="17"/>
  <c r="H15" i="17"/>
  <c r="S16" i="17"/>
  <c r="T16" i="17"/>
  <c r="U16" i="17"/>
  <c r="M16" i="17"/>
  <c r="N16" i="17"/>
  <c r="O16" i="17"/>
  <c r="P16" i="17"/>
  <c r="Q16" i="17"/>
  <c r="H16" i="17"/>
  <c r="S17" i="17"/>
  <c r="T17" i="17"/>
  <c r="U17" i="17"/>
  <c r="M17" i="17"/>
  <c r="N17" i="17"/>
  <c r="O17" i="17"/>
  <c r="P17" i="17"/>
  <c r="Q17" i="17"/>
  <c r="H17" i="17"/>
  <c r="S18" i="17"/>
  <c r="T18" i="17"/>
  <c r="U18" i="17"/>
  <c r="M18" i="17"/>
  <c r="N18" i="17"/>
  <c r="O18" i="17"/>
  <c r="P18" i="17"/>
  <c r="Q18" i="17"/>
  <c r="H18" i="17"/>
  <c r="S19" i="17"/>
  <c r="T19" i="17"/>
  <c r="U19" i="17"/>
  <c r="M19" i="17"/>
  <c r="N19" i="17"/>
  <c r="O19" i="17"/>
  <c r="P19" i="17"/>
  <c r="Q19" i="17"/>
  <c r="H19" i="17"/>
  <c r="M20" i="17"/>
  <c r="N20" i="17"/>
  <c r="O20" i="17"/>
  <c r="P20" i="17"/>
  <c r="S20" i="17"/>
  <c r="T20" i="17"/>
  <c r="Q20" i="17"/>
  <c r="H20" i="17"/>
  <c r="M21" i="17"/>
  <c r="N21" i="17"/>
  <c r="O21" i="17"/>
  <c r="U21" i="17"/>
  <c r="P21" i="17"/>
  <c r="Q21" i="17"/>
  <c r="H21" i="17"/>
  <c r="H22" i="17"/>
  <c r="S23" i="17"/>
  <c r="T23" i="17"/>
  <c r="U23" i="17"/>
  <c r="M23" i="17"/>
  <c r="N23" i="17"/>
  <c r="O23" i="17"/>
  <c r="P23" i="17"/>
  <c r="Q23" i="17"/>
  <c r="H23" i="17"/>
  <c r="S24" i="17"/>
  <c r="T24" i="17"/>
  <c r="U24" i="17"/>
  <c r="M24" i="17"/>
  <c r="N24" i="17"/>
  <c r="O24" i="17"/>
  <c r="P24" i="17"/>
  <c r="Q24" i="17"/>
  <c r="H24" i="17"/>
  <c r="S25" i="17"/>
  <c r="T25" i="17"/>
  <c r="U25" i="17"/>
  <c r="M25" i="17"/>
  <c r="N25" i="17"/>
  <c r="O25" i="17"/>
  <c r="P25" i="17"/>
  <c r="Q25" i="17"/>
  <c r="H25" i="17"/>
  <c r="S26" i="17"/>
  <c r="T26" i="17"/>
  <c r="U26" i="17"/>
  <c r="M26" i="17"/>
  <c r="N26" i="17"/>
  <c r="O26" i="17"/>
  <c r="P26" i="17"/>
  <c r="Q26" i="17"/>
  <c r="H26" i="17"/>
  <c r="S27" i="17"/>
  <c r="T27" i="17"/>
  <c r="U27" i="17"/>
  <c r="M27" i="17"/>
  <c r="N27" i="17"/>
  <c r="O27" i="17"/>
  <c r="P27" i="17"/>
  <c r="Q27" i="17"/>
  <c r="H27" i="17"/>
  <c r="M28" i="17"/>
  <c r="N28" i="17"/>
  <c r="O28" i="17"/>
  <c r="P28" i="17"/>
  <c r="S28" i="17"/>
  <c r="T28" i="17"/>
  <c r="Q28" i="17"/>
  <c r="H28" i="17"/>
  <c r="M29" i="17"/>
  <c r="N29" i="17"/>
  <c r="O29" i="17"/>
  <c r="U29" i="17"/>
  <c r="P29" i="17"/>
  <c r="Q29" i="17"/>
  <c r="H29" i="17"/>
  <c r="H30" i="17"/>
  <c r="S31" i="17"/>
  <c r="T31" i="17"/>
  <c r="U31" i="17"/>
  <c r="M31" i="17"/>
  <c r="N31" i="17"/>
  <c r="O31" i="17"/>
  <c r="P31" i="17"/>
  <c r="Q31" i="17"/>
  <c r="H31" i="17"/>
  <c r="S32" i="17"/>
  <c r="T32" i="17"/>
  <c r="U32" i="17"/>
  <c r="M32" i="17"/>
  <c r="N32" i="17"/>
  <c r="O32" i="17"/>
  <c r="P32" i="17"/>
  <c r="Q32" i="17"/>
  <c r="H32" i="17"/>
  <c r="S33" i="17"/>
  <c r="T33" i="17"/>
  <c r="U33" i="17"/>
  <c r="M33" i="17"/>
  <c r="N33" i="17"/>
  <c r="O33" i="17"/>
  <c r="P33" i="17"/>
  <c r="Q33" i="17"/>
  <c r="H33" i="17"/>
  <c r="S34" i="17"/>
  <c r="T34" i="17"/>
  <c r="U34" i="17"/>
  <c r="M34" i="17"/>
  <c r="N34" i="17"/>
  <c r="O34" i="17"/>
  <c r="P34" i="17"/>
  <c r="Q34" i="17"/>
  <c r="H34" i="17"/>
  <c r="S35" i="17"/>
  <c r="T35" i="17"/>
  <c r="U35" i="17"/>
  <c r="M35" i="17"/>
  <c r="N35" i="17"/>
  <c r="O35" i="17"/>
  <c r="P35" i="17"/>
  <c r="Q35" i="17"/>
  <c r="H35" i="17"/>
  <c r="M36" i="17"/>
  <c r="N36" i="17"/>
  <c r="O36" i="17"/>
  <c r="P36" i="17"/>
  <c r="S36" i="17"/>
  <c r="T36" i="17"/>
  <c r="Q36" i="17"/>
  <c r="H36" i="17"/>
  <c r="M37" i="17"/>
  <c r="N37" i="17"/>
  <c r="O37" i="17"/>
  <c r="U37" i="17"/>
  <c r="P37" i="17"/>
  <c r="Q37" i="17"/>
  <c r="H37" i="17"/>
  <c r="H38" i="17"/>
  <c r="S39" i="17"/>
  <c r="T39" i="17"/>
  <c r="U39" i="17"/>
  <c r="M39" i="17"/>
  <c r="N39" i="17"/>
  <c r="O39" i="17"/>
  <c r="P39" i="17"/>
  <c r="Q39" i="17"/>
  <c r="H39" i="17"/>
  <c r="S40" i="17"/>
  <c r="T40" i="17"/>
  <c r="U40" i="17"/>
  <c r="M40" i="17"/>
  <c r="N40" i="17"/>
  <c r="O40" i="17"/>
  <c r="P40" i="17"/>
  <c r="Q40" i="17"/>
  <c r="H40" i="17"/>
  <c r="S41" i="17"/>
  <c r="T41" i="17"/>
  <c r="U41" i="17"/>
  <c r="M41" i="17"/>
  <c r="N41" i="17"/>
  <c r="O41" i="17"/>
  <c r="P41" i="17"/>
  <c r="Q41" i="17"/>
  <c r="H41" i="17"/>
  <c r="S42" i="17"/>
  <c r="T42" i="17"/>
  <c r="U42" i="17"/>
  <c r="M42" i="17"/>
  <c r="N42" i="17"/>
  <c r="O42" i="17"/>
  <c r="P42" i="17"/>
  <c r="Q42" i="17"/>
  <c r="H42" i="17"/>
  <c r="S43" i="17"/>
  <c r="T43" i="17"/>
  <c r="U43" i="17"/>
  <c r="M43" i="17"/>
  <c r="N43" i="17"/>
  <c r="O43" i="17"/>
  <c r="P43" i="17"/>
  <c r="Q43" i="17"/>
  <c r="H43" i="17"/>
  <c r="M44" i="17"/>
  <c r="N44" i="17"/>
  <c r="S44" i="17"/>
  <c r="T44" i="17"/>
  <c r="O44" i="17"/>
  <c r="P44" i="17"/>
  <c r="Q44" i="17"/>
  <c r="H44" i="17"/>
  <c r="M45" i="17"/>
  <c r="U45" i="17"/>
  <c r="N45" i="17"/>
  <c r="O45" i="17"/>
  <c r="P45" i="17"/>
  <c r="Q45" i="17"/>
  <c r="H45" i="17"/>
  <c r="H46" i="17"/>
  <c r="S47" i="17"/>
  <c r="T47" i="17"/>
  <c r="U47" i="17"/>
  <c r="M47" i="17"/>
  <c r="N47" i="17"/>
  <c r="O47" i="17"/>
  <c r="P47" i="17"/>
  <c r="Q47" i="17"/>
  <c r="H47" i="17"/>
  <c r="S48" i="17"/>
  <c r="T48" i="17"/>
  <c r="U48" i="17"/>
  <c r="M48" i="17"/>
  <c r="N48" i="17"/>
  <c r="O48" i="17"/>
  <c r="P48" i="17"/>
  <c r="Q48" i="17"/>
  <c r="H48" i="17"/>
  <c r="S49" i="17"/>
  <c r="T49" i="17"/>
  <c r="U49" i="17"/>
  <c r="M49" i="17"/>
  <c r="N49" i="17"/>
  <c r="O49" i="17"/>
  <c r="P49" i="17"/>
  <c r="Q49" i="17"/>
  <c r="H49" i="17"/>
  <c r="S50" i="17"/>
  <c r="T50" i="17"/>
  <c r="U50" i="17"/>
  <c r="M50" i="17"/>
  <c r="N50" i="17"/>
  <c r="O50" i="17"/>
  <c r="P50" i="17"/>
  <c r="Q50" i="17"/>
  <c r="H50" i="17"/>
  <c r="S51" i="17"/>
  <c r="T51" i="17"/>
  <c r="U51" i="17"/>
  <c r="M51" i="17"/>
  <c r="N51" i="17"/>
  <c r="O51" i="17"/>
  <c r="P51" i="17"/>
  <c r="Q51" i="17"/>
  <c r="H51" i="17"/>
  <c r="M52" i="17"/>
  <c r="N52" i="17"/>
  <c r="O52" i="17"/>
  <c r="P52" i="17"/>
  <c r="S52" i="17"/>
  <c r="T52" i="17"/>
  <c r="Q52" i="17"/>
  <c r="H52" i="17"/>
  <c r="M53" i="17"/>
  <c r="N53" i="17"/>
  <c r="O53" i="17"/>
  <c r="U53" i="17"/>
  <c r="P53" i="17"/>
  <c r="Q53" i="17"/>
  <c r="H53" i="17"/>
  <c r="H54" i="17"/>
  <c r="H55" i="17"/>
  <c r="T53" i="17"/>
  <c r="S53" i="17"/>
  <c r="U52" i="17"/>
  <c r="B47" i="17"/>
  <c r="T45" i="17"/>
  <c r="S45" i="17"/>
  <c r="U44" i="17"/>
  <c r="B39" i="17"/>
  <c r="T37" i="17"/>
  <c r="S37" i="17"/>
  <c r="U36" i="17"/>
  <c r="B31" i="17"/>
  <c r="T29" i="17"/>
  <c r="S29" i="17"/>
  <c r="U28" i="17"/>
  <c r="B23" i="17"/>
  <c r="T21" i="17"/>
  <c r="S21" i="17"/>
  <c r="U20" i="17"/>
  <c r="B15" i="17"/>
  <c r="T13" i="17"/>
  <c r="S13" i="17"/>
  <c r="U12" i="17"/>
  <c r="B7" i="17"/>
  <c r="H4" i="17"/>
  <c r="D4" i="17"/>
  <c r="D2" i="17"/>
  <c r="C7" i="16"/>
  <c r="R7" i="16"/>
  <c r="C8" i="16"/>
  <c r="R8" i="16"/>
  <c r="J7" i="16"/>
  <c r="C9" i="16"/>
  <c r="R9" i="16"/>
  <c r="J8" i="16"/>
  <c r="C10" i="16"/>
  <c r="R10" i="16"/>
  <c r="J9" i="16"/>
  <c r="C11" i="16"/>
  <c r="R11" i="16"/>
  <c r="J10" i="16"/>
  <c r="C12" i="16"/>
  <c r="R12" i="16"/>
  <c r="J11" i="16"/>
  <c r="C13" i="16"/>
  <c r="R13" i="16"/>
  <c r="J12" i="16"/>
  <c r="C14" i="16"/>
  <c r="R14" i="16"/>
  <c r="J13" i="16"/>
  <c r="J14" i="16"/>
  <c r="C15" i="16"/>
  <c r="R15" i="16"/>
  <c r="C16" i="16"/>
  <c r="R16" i="16"/>
  <c r="J15" i="16"/>
  <c r="C17" i="16"/>
  <c r="R17" i="16"/>
  <c r="J16" i="16"/>
  <c r="C18" i="16"/>
  <c r="R18" i="16"/>
  <c r="J17" i="16"/>
  <c r="C19" i="16"/>
  <c r="R19" i="16"/>
  <c r="J18" i="16"/>
  <c r="C20" i="16"/>
  <c r="R20" i="16"/>
  <c r="J19" i="16"/>
  <c r="C21" i="16"/>
  <c r="R21" i="16"/>
  <c r="J20" i="16"/>
  <c r="C22" i="16"/>
  <c r="R22" i="16"/>
  <c r="J21" i="16"/>
  <c r="J22" i="16"/>
  <c r="C23" i="16"/>
  <c r="R23" i="16"/>
  <c r="C24" i="16"/>
  <c r="R24" i="16"/>
  <c r="J23" i="16"/>
  <c r="C25" i="16"/>
  <c r="R25" i="16"/>
  <c r="J24" i="16"/>
  <c r="C26" i="16"/>
  <c r="R26" i="16"/>
  <c r="J25" i="16"/>
  <c r="C27" i="16"/>
  <c r="R27" i="16"/>
  <c r="J26" i="16"/>
  <c r="C28" i="16"/>
  <c r="R28" i="16"/>
  <c r="J27" i="16"/>
  <c r="C29" i="16"/>
  <c r="R29" i="16"/>
  <c r="J28" i="16"/>
  <c r="C30" i="16"/>
  <c r="R30" i="16"/>
  <c r="J29" i="16"/>
  <c r="J30" i="16"/>
  <c r="C31" i="16"/>
  <c r="R31" i="16"/>
  <c r="C32" i="16"/>
  <c r="R32" i="16"/>
  <c r="J31" i="16"/>
  <c r="C33" i="16"/>
  <c r="R33" i="16"/>
  <c r="J32" i="16"/>
  <c r="C34" i="16"/>
  <c r="R34" i="16"/>
  <c r="J33" i="16"/>
  <c r="C35" i="16"/>
  <c r="R35" i="16"/>
  <c r="J34" i="16"/>
  <c r="C36" i="16"/>
  <c r="R36" i="16"/>
  <c r="J35" i="16"/>
  <c r="C37" i="16"/>
  <c r="R37" i="16"/>
  <c r="J36" i="16"/>
  <c r="C38" i="16"/>
  <c r="R38" i="16"/>
  <c r="J37" i="16"/>
  <c r="J38" i="16"/>
  <c r="C39" i="16"/>
  <c r="R39" i="16"/>
  <c r="C40" i="16"/>
  <c r="R40" i="16"/>
  <c r="J39" i="16"/>
  <c r="C41" i="16"/>
  <c r="R41" i="16"/>
  <c r="J40" i="16"/>
  <c r="C42" i="16"/>
  <c r="R42" i="16"/>
  <c r="J41" i="16"/>
  <c r="C43" i="16"/>
  <c r="R43" i="16"/>
  <c r="J42" i="16"/>
  <c r="C44" i="16"/>
  <c r="R44" i="16"/>
  <c r="J43" i="16"/>
  <c r="C45" i="16"/>
  <c r="R45" i="16"/>
  <c r="J44" i="16"/>
  <c r="C46" i="16"/>
  <c r="R46" i="16"/>
  <c r="J45" i="16"/>
  <c r="J46" i="16"/>
  <c r="C47" i="16"/>
  <c r="R47" i="16"/>
  <c r="C48" i="16"/>
  <c r="R48" i="16"/>
  <c r="J47" i="16"/>
  <c r="C49" i="16"/>
  <c r="R49" i="16"/>
  <c r="J48" i="16"/>
  <c r="C50" i="16"/>
  <c r="R50" i="16"/>
  <c r="J49" i="16"/>
  <c r="C51" i="16"/>
  <c r="R51" i="16"/>
  <c r="J50" i="16"/>
  <c r="C52" i="16"/>
  <c r="R52" i="16"/>
  <c r="J51" i="16"/>
  <c r="C53" i="16"/>
  <c r="R53" i="16"/>
  <c r="J52" i="16"/>
  <c r="C54" i="16"/>
  <c r="R54" i="16"/>
  <c r="J53" i="16"/>
  <c r="J54" i="16"/>
  <c r="J55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S7" i="16"/>
  <c r="T7" i="16"/>
  <c r="U7" i="16"/>
  <c r="M7" i="16"/>
  <c r="N7" i="16"/>
  <c r="O7" i="16"/>
  <c r="P7" i="16"/>
  <c r="Q7" i="16"/>
  <c r="H7" i="16"/>
  <c r="S8" i="16"/>
  <c r="T8" i="16"/>
  <c r="U8" i="16"/>
  <c r="M8" i="16"/>
  <c r="N8" i="16"/>
  <c r="O8" i="16"/>
  <c r="P8" i="16"/>
  <c r="Q8" i="16"/>
  <c r="H8" i="16"/>
  <c r="S9" i="16"/>
  <c r="T9" i="16"/>
  <c r="U9" i="16"/>
  <c r="M9" i="16"/>
  <c r="N9" i="16"/>
  <c r="O9" i="16"/>
  <c r="P9" i="16"/>
  <c r="Q9" i="16"/>
  <c r="H9" i="16"/>
  <c r="S10" i="16"/>
  <c r="T10" i="16"/>
  <c r="U10" i="16"/>
  <c r="M10" i="16"/>
  <c r="N10" i="16"/>
  <c r="O10" i="16"/>
  <c r="P10" i="16"/>
  <c r="Q10" i="16"/>
  <c r="H10" i="16"/>
  <c r="S11" i="16"/>
  <c r="T11" i="16"/>
  <c r="U11" i="16"/>
  <c r="M11" i="16"/>
  <c r="N11" i="16"/>
  <c r="O11" i="16"/>
  <c r="P11" i="16"/>
  <c r="Q11" i="16"/>
  <c r="H11" i="16"/>
  <c r="M12" i="16"/>
  <c r="N12" i="16"/>
  <c r="O12" i="16"/>
  <c r="P12" i="16"/>
  <c r="S12" i="16"/>
  <c r="T12" i="16"/>
  <c r="Q12" i="16"/>
  <c r="H12" i="16"/>
  <c r="M13" i="16"/>
  <c r="N13" i="16"/>
  <c r="O13" i="16"/>
  <c r="U13" i="16"/>
  <c r="P13" i="16"/>
  <c r="Q13" i="16"/>
  <c r="H13" i="16"/>
  <c r="H14" i="16"/>
  <c r="S15" i="16"/>
  <c r="T15" i="16"/>
  <c r="U15" i="16"/>
  <c r="M15" i="16"/>
  <c r="N15" i="16"/>
  <c r="O15" i="16"/>
  <c r="P15" i="16"/>
  <c r="Q15" i="16"/>
  <c r="H15" i="16"/>
  <c r="S16" i="16"/>
  <c r="T16" i="16"/>
  <c r="U16" i="16"/>
  <c r="M16" i="16"/>
  <c r="N16" i="16"/>
  <c r="O16" i="16"/>
  <c r="P16" i="16"/>
  <c r="Q16" i="16"/>
  <c r="H16" i="16"/>
  <c r="S17" i="16"/>
  <c r="T17" i="16"/>
  <c r="U17" i="16"/>
  <c r="M17" i="16"/>
  <c r="N17" i="16"/>
  <c r="O17" i="16"/>
  <c r="P17" i="16"/>
  <c r="Q17" i="16"/>
  <c r="H17" i="16"/>
  <c r="S18" i="16"/>
  <c r="T18" i="16"/>
  <c r="U18" i="16"/>
  <c r="M18" i="16"/>
  <c r="N18" i="16"/>
  <c r="O18" i="16"/>
  <c r="P18" i="16"/>
  <c r="Q18" i="16"/>
  <c r="H18" i="16"/>
  <c r="S19" i="16"/>
  <c r="T19" i="16"/>
  <c r="U19" i="16"/>
  <c r="M19" i="16"/>
  <c r="N19" i="16"/>
  <c r="O19" i="16"/>
  <c r="P19" i="16"/>
  <c r="Q19" i="16"/>
  <c r="H19" i="16"/>
  <c r="M20" i="16"/>
  <c r="N20" i="16"/>
  <c r="O20" i="16"/>
  <c r="P20" i="16"/>
  <c r="S20" i="16"/>
  <c r="T20" i="16"/>
  <c r="Q20" i="16"/>
  <c r="H20" i="16"/>
  <c r="M21" i="16"/>
  <c r="N21" i="16"/>
  <c r="O21" i="16"/>
  <c r="U21" i="16"/>
  <c r="P21" i="16"/>
  <c r="Q21" i="16"/>
  <c r="H21" i="16"/>
  <c r="H22" i="16"/>
  <c r="S23" i="16"/>
  <c r="T23" i="16"/>
  <c r="U23" i="16"/>
  <c r="M23" i="16"/>
  <c r="N23" i="16"/>
  <c r="O23" i="16"/>
  <c r="P23" i="16"/>
  <c r="Q23" i="16"/>
  <c r="H23" i="16"/>
  <c r="S24" i="16"/>
  <c r="T24" i="16"/>
  <c r="U24" i="16"/>
  <c r="M24" i="16"/>
  <c r="N24" i="16"/>
  <c r="O24" i="16"/>
  <c r="P24" i="16"/>
  <c r="Q24" i="16"/>
  <c r="H24" i="16"/>
  <c r="S25" i="16"/>
  <c r="T25" i="16"/>
  <c r="U25" i="16"/>
  <c r="M25" i="16"/>
  <c r="N25" i="16"/>
  <c r="O25" i="16"/>
  <c r="P25" i="16"/>
  <c r="Q25" i="16"/>
  <c r="H25" i="16"/>
  <c r="S26" i="16"/>
  <c r="T26" i="16"/>
  <c r="U26" i="16"/>
  <c r="M26" i="16"/>
  <c r="N26" i="16"/>
  <c r="O26" i="16"/>
  <c r="P26" i="16"/>
  <c r="Q26" i="16"/>
  <c r="H26" i="16"/>
  <c r="S27" i="16"/>
  <c r="T27" i="16"/>
  <c r="U27" i="16"/>
  <c r="M27" i="16"/>
  <c r="N27" i="16"/>
  <c r="O27" i="16"/>
  <c r="P27" i="16"/>
  <c r="Q27" i="16"/>
  <c r="H27" i="16"/>
  <c r="M28" i="16"/>
  <c r="N28" i="16"/>
  <c r="O28" i="16"/>
  <c r="P28" i="16"/>
  <c r="S28" i="16"/>
  <c r="T28" i="16"/>
  <c r="Q28" i="16"/>
  <c r="H28" i="16"/>
  <c r="M29" i="16"/>
  <c r="N29" i="16"/>
  <c r="O29" i="16"/>
  <c r="U29" i="16"/>
  <c r="P29" i="16"/>
  <c r="Q29" i="16"/>
  <c r="H29" i="16"/>
  <c r="H30" i="16"/>
  <c r="S31" i="16"/>
  <c r="T31" i="16"/>
  <c r="U31" i="16"/>
  <c r="M31" i="16"/>
  <c r="N31" i="16"/>
  <c r="O31" i="16"/>
  <c r="P31" i="16"/>
  <c r="Q31" i="16"/>
  <c r="H31" i="16"/>
  <c r="S32" i="16"/>
  <c r="T32" i="16"/>
  <c r="U32" i="16"/>
  <c r="M32" i="16"/>
  <c r="N32" i="16"/>
  <c r="O32" i="16"/>
  <c r="P32" i="16"/>
  <c r="Q32" i="16"/>
  <c r="H32" i="16"/>
  <c r="S33" i="16"/>
  <c r="T33" i="16"/>
  <c r="U33" i="16"/>
  <c r="M33" i="16"/>
  <c r="N33" i="16"/>
  <c r="O33" i="16"/>
  <c r="P33" i="16"/>
  <c r="Q33" i="16"/>
  <c r="H33" i="16"/>
  <c r="S34" i="16"/>
  <c r="T34" i="16"/>
  <c r="U34" i="16"/>
  <c r="M34" i="16"/>
  <c r="N34" i="16"/>
  <c r="O34" i="16"/>
  <c r="P34" i="16"/>
  <c r="Q34" i="16"/>
  <c r="H34" i="16"/>
  <c r="S35" i="16"/>
  <c r="T35" i="16"/>
  <c r="U35" i="16"/>
  <c r="M35" i="16"/>
  <c r="N35" i="16"/>
  <c r="O35" i="16"/>
  <c r="P35" i="16"/>
  <c r="Q35" i="16"/>
  <c r="H35" i="16"/>
  <c r="M36" i="16"/>
  <c r="N36" i="16"/>
  <c r="O36" i="16"/>
  <c r="P36" i="16"/>
  <c r="S36" i="16"/>
  <c r="T36" i="16"/>
  <c r="Q36" i="16"/>
  <c r="H36" i="16"/>
  <c r="M37" i="16"/>
  <c r="N37" i="16"/>
  <c r="S37" i="16"/>
  <c r="T37" i="16"/>
  <c r="O37" i="16"/>
  <c r="U37" i="16"/>
  <c r="P37" i="16"/>
  <c r="Q37" i="16"/>
  <c r="H37" i="16"/>
  <c r="H38" i="16"/>
  <c r="S39" i="16"/>
  <c r="T39" i="16"/>
  <c r="U39" i="16"/>
  <c r="M39" i="16"/>
  <c r="N39" i="16"/>
  <c r="O39" i="16"/>
  <c r="P39" i="16"/>
  <c r="Q39" i="16"/>
  <c r="H39" i="16"/>
  <c r="S40" i="16"/>
  <c r="T40" i="16"/>
  <c r="U40" i="16"/>
  <c r="M40" i="16"/>
  <c r="N40" i="16"/>
  <c r="O40" i="16"/>
  <c r="P40" i="16"/>
  <c r="Q40" i="16"/>
  <c r="H40" i="16"/>
  <c r="S41" i="16"/>
  <c r="T41" i="16"/>
  <c r="U41" i="16"/>
  <c r="M41" i="16"/>
  <c r="N41" i="16"/>
  <c r="O41" i="16"/>
  <c r="P41" i="16"/>
  <c r="Q41" i="16"/>
  <c r="H41" i="16"/>
  <c r="S42" i="16"/>
  <c r="T42" i="16"/>
  <c r="U42" i="16"/>
  <c r="M42" i="16"/>
  <c r="N42" i="16"/>
  <c r="O42" i="16"/>
  <c r="P42" i="16"/>
  <c r="Q42" i="16"/>
  <c r="H42" i="16"/>
  <c r="S43" i="16"/>
  <c r="T43" i="16"/>
  <c r="U43" i="16"/>
  <c r="M43" i="16"/>
  <c r="N43" i="16"/>
  <c r="O43" i="16"/>
  <c r="P43" i="16"/>
  <c r="Q43" i="16"/>
  <c r="H43" i="16"/>
  <c r="M44" i="16"/>
  <c r="N44" i="16"/>
  <c r="O44" i="16"/>
  <c r="P44" i="16"/>
  <c r="S44" i="16"/>
  <c r="T44" i="16"/>
  <c r="Q44" i="16"/>
  <c r="H44" i="16"/>
  <c r="M45" i="16"/>
  <c r="N45" i="16"/>
  <c r="O45" i="16"/>
  <c r="U45" i="16"/>
  <c r="P45" i="16"/>
  <c r="Q45" i="16"/>
  <c r="H45" i="16"/>
  <c r="H46" i="16"/>
  <c r="S47" i="16"/>
  <c r="T47" i="16"/>
  <c r="U47" i="16"/>
  <c r="M47" i="16"/>
  <c r="N47" i="16"/>
  <c r="O47" i="16"/>
  <c r="P47" i="16"/>
  <c r="Q47" i="16"/>
  <c r="H47" i="16"/>
  <c r="S48" i="16"/>
  <c r="T48" i="16"/>
  <c r="U48" i="16"/>
  <c r="M48" i="16"/>
  <c r="N48" i="16"/>
  <c r="O48" i="16"/>
  <c r="P48" i="16"/>
  <c r="Q48" i="16"/>
  <c r="H48" i="16"/>
  <c r="S49" i="16"/>
  <c r="T49" i="16"/>
  <c r="U49" i="16"/>
  <c r="M49" i="16"/>
  <c r="N49" i="16"/>
  <c r="O49" i="16"/>
  <c r="P49" i="16"/>
  <c r="Q49" i="16"/>
  <c r="H49" i="16"/>
  <c r="S50" i="16"/>
  <c r="T50" i="16"/>
  <c r="U50" i="16"/>
  <c r="M50" i="16"/>
  <c r="N50" i="16"/>
  <c r="O50" i="16"/>
  <c r="P50" i="16"/>
  <c r="Q50" i="16"/>
  <c r="H50" i="16"/>
  <c r="S51" i="16"/>
  <c r="T51" i="16"/>
  <c r="U51" i="16"/>
  <c r="M51" i="16"/>
  <c r="N51" i="16"/>
  <c r="O51" i="16"/>
  <c r="P51" i="16"/>
  <c r="Q51" i="16"/>
  <c r="H51" i="16"/>
  <c r="M52" i="16"/>
  <c r="N52" i="16"/>
  <c r="O52" i="16"/>
  <c r="P52" i="16"/>
  <c r="S52" i="16"/>
  <c r="T52" i="16"/>
  <c r="Q52" i="16"/>
  <c r="H52" i="16"/>
  <c r="M53" i="16"/>
  <c r="N53" i="16"/>
  <c r="O53" i="16"/>
  <c r="U53" i="16"/>
  <c r="P53" i="16"/>
  <c r="Q53" i="16"/>
  <c r="H53" i="16"/>
  <c r="H54" i="16"/>
  <c r="H55" i="16"/>
  <c r="T53" i="16"/>
  <c r="S53" i="16"/>
  <c r="U52" i="16"/>
  <c r="B47" i="16"/>
  <c r="T45" i="16"/>
  <c r="S45" i="16"/>
  <c r="U44" i="16"/>
  <c r="B39" i="16"/>
  <c r="U36" i="16"/>
  <c r="B31" i="16"/>
  <c r="T29" i="16"/>
  <c r="S29" i="16"/>
  <c r="U28" i="16"/>
  <c r="B23" i="16"/>
  <c r="T21" i="16"/>
  <c r="S21" i="16"/>
  <c r="U20" i="16"/>
  <c r="B15" i="16"/>
  <c r="T13" i="16"/>
  <c r="S13" i="16"/>
  <c r="U12" i="16"/>
  <c r="B7" i="16"/>
  <c r="H4" i="16"/>
  <c r="D4" i="16"/>
  <c r="D2" i="16"/>
  <c r="C7" i="15"/>
  <c r="R7" i="15"/>
  <c r="C8" i="15"/>
  <c r="R8" i="15"/>
  <c r="J7" i="15"/>
  <c r="C9" i="15"/>
  <c r="R9" i="15"/>
  <c r="J8" i="15"/>
  <c r="C10" i="15"/>
  <c r="R10" i="15"/>
  <c r="J9" i="15"/>
  <c r="C11" i="15"/>
  <c r="R11" i="15"/>
  <c r="J10" i="15"/>
  <c r="C12" i="15"/>
  <c r="R12" i="15"/>
  <c r="J11" i="15"/>
  <c r="C13" i="15"/>
  <c r="R13" i="15"/>
  <c r="J12" i="15"/>
  <c r="C14" i="15"/>
  <c r="R14" i="15"/>
  <c r="J13" i="15"/>
  <c r="J14" i="15"/>
  <c r="C15" i="15"/>
  <c r="R15" i="15"/>
  <c r="C16" i="15"/>
  <c r="R16" i="15"/>
  <c r="J15" i="15"/>
  <c r="C17" i="15"/>
  <c r="R17" i="15"/>
  <c r="J16" i="15"/>
  <c r="C18" i="15"/>
  <c r="R18" i="15"/>
  <c r="J17" i="15"/>
  <c r="C19" i="15"/>
  <c r="R19" i="15"/>
  <c r="J18" i="15"/>
  <c r="C20" i="15"/>
  <c r="R20" i="15"/>
  <c r="J19" i="15"/>
  <c r="C21" i="15"/>
  <c r="R21" i="15"/>
  <c r="J20" i="15"/>
  <c r="C22" i="15"/>
  <c r="R22" i="15"/>
  <c r="J21" i="15"/>
  <c r="J22" i="15"/>
  <c r="C23" i="15"/>
  <c r="R23" i="15"/>
  <c r="C24" i="15"/>
  <c r="R24" i="15"/>
  <c r="J23" i="15"/>
  <c r="C25" i="15"/>
  <c r="R25" i="15"/>
  <c r="J24" i="15"/>
  <c r="C26" i="15"/>
  <c r="R26" i="15"/>
  <c r="J25" i="15"/>
  <c r="C27" i="15"/>
  <c r="R27" i="15"/>
  <c r="J26" i="15"/>
  <c r="C28" i="15"/>
  <c r="R28" i="15"/>
  <c r="J27" i="15"/>
  <c r="C29" i="15"/>
  <c r="R29" i="15"/>
  <c r="J28" i="15"/>
  <c r="C30" i="15"/>
  <c r="R30" i="15"/>
  <c r="J29" i="15"/>
  <c r="J30" i="15"/>
  <c r="C31" i="15"/>
  <c r="R31" i="15"/>
  <c r="C32" i="15"/>
  <c r="R32" i="15"/>
  <c r="J31" i="15"/>
  <c r="C33" i="15"/>
  <c r="R33" i="15"/>
  <c r="J32" i="15"/>
  <c r="C34" i="15"/>
  <c r="R34" i="15"/>
  <c r="J33" i="15"/>
  <c r="C35" i="15"/>
  <c r="R35" i="15"/>
  <c r="J34" i="15"/>
  <c r="C36" i="15"/>
  <c r="R36" i="15"/>
  <c r="J35" i="15"/>
  <c r="C37" i="15"/>
  <c r="R37" i="15"/>
  <c r="J36" i="15"/>
  <c r="C38" i="15"/>
  <c r="R38" i="15"/>
  <c r="J37" i="15"/>
  <c r="J38" i="15"/>
  <c r="C39" i="15"/>
  <c r="R39" i="15"/>
  <c r="C40" i="15"/>
  <c r="R40" i="15"/>
  <c r="J39" i="15"/>
  <c r="C41" i="15"/>
  <c r="R41" i="15"/>
  <c r="J40" i="15"/>
  <c r="C42" i="15"/>
  <c r="R42" i="15"/>
  <c r="J41" i="15"/>
  <c r="C43" i="15"/>
  <c r="R43" i="15"/>
  <c r="J42" i="15"/>
  <c r="C44" i="15"/>
  <c r="R44" i="15"/>
  <c r="J43" i="15"/>
  <c r="C45" i="15"/>
  <c r="R45" i="15"/>
  <c r="J44" i="15"/>
  <c r="C46" i="15"/>
  <c r="R46" i="15"/>
  <c r="J45" i="15"/>
  <c r="J46" i="15"/>
  <c r="C47" i="15"/>
  <c r="R47" i="15"/>
  <c r="C48" i="15"/>
  <c r="R48" i="15"/>
  <c r="J47" i="15"/>
  <c r="C49" i="15"/>
  <c r="R49" i="15"/>
  <c r="J48" i="15"/>
  <c r="C50" i="15"/>
  <c r="R50" i="15"/>
  <c r="J49" i="15"/>
  <c r="C51" i="15"/>
  <c r="R51" i="15"/>
  <c r="J50" i="15"/>
  <c r="C52" i="15"/>
  <c r="R52" i="15"/>
  <c r="J51" i="15"/>
  <c r="C53" i="15"/>
  <c r="R53" i="15"/>
  <c r="J52" i="15"/>
  <c r="C54" i="15"/>
  <c r="R54" i="15"/>
  <c r="J53" i="15"/>
  <c r="J54" i="15"/>
  <c r="J55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S7" i="15"/>
  <c r="T7" i="15"/>
  <c r="U7" i="15"/>
  <c r="M7" i="15"/>
  <c r="N7" i="15"/>
  <c r="O7" i="15"/>
  <c r="P7" i="15"/>
  <c r="Q7" i="15"/>
  <c r="H7" i="15"/>
  <c r="S8" i="15"/>
  <c r="T8" i="15"/>
  <c r="U8" i="15"/>
  <c r="M8" i="15"/>
  <c r="N8" i="15"/>
  <c r="O8" i="15"/>
  <c r="P8" i="15"/>
  <c r="Q8" i="15"/>
  <c r="H8" i="15"/>
  <c r="S9" i="15"/>
  <c r="T9" i="15"/>
  <c r="U9" i="15"/>
  <c r="M9" i="15"/>
  <c r="N9" i="15"/>
  <c r="O9" i="15"/>
  <c r="P9" i="15"/>
  <c r="Q9" i="15"/>
  <c r="H9" i="15"/>
  <c r="S10" i="15"/>
  <c r="T10" i="15"/>
  <c r="U10" i="15"/>
  <c r="M10" i="15"/>
  <c r="N10" i="15"/>
  <c r="O10" i="15"/>
  <c r="P10" i="15"/>
  <c r="Q10" i="15"/>
  <c r="H10" i="15"/>
  <c r="S11" i="15"/>
  <c r="T11" i="15"/>
  <c r="U11" i="15"/>
  <c r="M11" i="15"/>
  <c r="N11" i="15"/>
  <c r="O11" i="15"/>
  <c r="P11" i="15"/>
  <c r="Q11" i="15"/>
  <c r="H11" i="15"/>
  <c r="M12" i="15"/>
  <c r="N12" i="15"/>
  <c r="O12" i="15"/>
  <c r="P12" i="15"/>
  <c r="S12" i="15"/>
  <c r="T12" i="15"/>
  <c r="Q12" i="15"/>
  <c r="H12" i="15"/>
  <c r="M13" i="15"/>
  <c r="N13" i="15"/>
  <c r="O13" i="15"/>
  <c r="U13" i="15"/>
  <c r="P13" i="15"/>
  <c r="Q13" i="15"/>
  <c r="H13" i="15"/>
  <c r="H14" i="15"/>
  <c r="S15" i="15"/>
  <c r="T15" i="15"/>
  <c r="U15" i="15"/>
  <c r="M15" i="15"/>
  <c r="N15" i="15"/>
  <c r="O15" i="15"/>
  <c r="P15" i="15"/>
  <c r="Q15" i="15"/>
  <c r="H15" i="15"/>
  <c r="S16" i="15"/>
  <c r="T16" i="15"/>
  <c r="U16" i="15"/>
  <c r="M16" i="15"/>
  <c r="N16" i="15"/>
  <c r="O16" i="15"/>
  <c r="P16" i="15"/>
  <c r="Q16" i="15"/>
  <c r="H16" i="15"/>
  <c r="S17" i="15"/>
  <c r="T17" i="15"/>
  <c r="U17" i="15"/>
  <c r="M17" i="15"/>
  <c r="N17" i="15"/>
  <c r="O17" i="15"/>
  <c r="P17" i="15"/>
  <c r="Q17" i="15"/>
  <c r="H17" i="15"/>
  <c r="S18" i="15"/>
  <c r="T18" i="15"/>
  <c r="U18" i="15"/>
  <c r="M18" i="15"/>
  <c r="N18" i="15"/>
  <c r="O18" i="15"/>
  <c r="P18" i="15"/>
  <c r="Q18" i="15"/>
  <c r="H18" i="15"/>
  <c r="S19" i="15"/>
  <c r="T19" i="15"/>
  <c r="U19" i="15"/>
  <c r="M19" i="15"/>
  <c r="N19" i="15"/>
  <c r="O19" i="15"/>
  <c r="P19" i="15"/>
  <c r="Q19" i="15"/>
  <c r="H19" i="15"/>
  <c r="M20" i="15"/>
  <c r="N20" i="15"/>
  <c r="O20" i="15"/>
  <c r="P20" i="15"/>
  <c r="S20" i="15"/>
  <c r="T20" i="15"/>
  <c r="Q20" i="15"/>
  <c r="H20" i="15"/>
  <c r="M21" i="15"/>
  <c r="N21" i="15"/>
  <c r="O21" i="15"/>
  <c r="U21" i="15"/>
  <c r="P21" i="15"/>
  <c r="Q21" i="15"/>
  <c r="H21" i="15"/>
  <c r="H22" i="15"/>
  <c r="S23" i="15"/>
  <c r="T23" i="15"/>
  <c r="U23" i="15"/>
  <c r="M23" i="15"/>
  <c r="N23" i="15"/>
  <c r="O23" i="15"/>
  <c r="P23" i="15"/>
  <c r="Q23" i="15"/>
  <c r="H23" i="15"/>
  <c r="S24" i="15"/>
  <c r="T24" i="15"/>
  <c r="U24" i="15"/>
  <c r="M24" i="15"/>
  <c r="N24" i="15"/>
  <c r="O24" i="15"/>
  <c r="P24" i="15"/>
  <c r="Q24" i="15"/>
  <c r="H24" i="15"/>
  <c r="S25" i="15"/>
  <c r="T25" i="15"/>
  <c r="U25" i="15"/>
  <c r="M25" i="15"/>
  <c r="N25" i="15"/>
  <c r="O25" i="15"/>
  <c r="P25" i="15"/>
  <c r="Q25" i="15"/>
  <c r="H25" i="15"/>
  <c r="S26" i="15"/>
  <c r="T26" i="15"/>
  <c r="U26" i="15"/>
  <c r="M26" i="15"/>
  <c r="N26" i="15"/>
  <c r="O26" i="15"/>
  <c r="P26" i="15"/>
  <c r="Q26" i="15"/>
  <c r="H26" i="15"/>
  <c r="S27" i="15"/>
  <c r="T27" i="15"/>
  <c r="U27" i="15"/>
  <c r="M27" i="15"/>
  <c r="N27" i="15"/>
  <c r="O27" i="15"/>
  <c r="P27" i="15"/>
  <c r="Q27" i="15"/>
  <c r="H27" i="15"/>
  <c r="M28" i="15"/>
  <c r="N28" i="15"/>
  <c r="O28" i="15"/>
  <c r="P28" i="15"/>
  <c r="S28" i="15"/>
  <c r="T28" i="15"/>
  <c r="Q28" i="15"/>
  <c r="H28" i="15"/>
  <c r="M29" i="15"/>
  <c r="N29" i="15"/>
  <c r="O29" i="15"/>
  <c r="U29" i="15"/>
  <c r="P29" i="15"/>
  <c r="Q29" i="15"/>
  <c r="H29" i="15"/>
  <c r="H30" i="15"/>
  <c r="S31" i="15"/>
  <c r="T31" i="15"/>
  <c r="U31" i="15"/>
  <c r="M31" i="15"/>
  <c r="N31" i="15"/>
  <c r="O31" i="15"/>
  <c r="P31" i="15"/>
  <c r="Q31" i="15"/>
  <c r="H31" i="15"/>
  <c r="S32" i="15"/>
  <c r="T32" i="15"/>
  <c r="U32" i="15"/>
  <c r="M32" i="15"/>
  <c r="N32" i="15"/>
  <c r="O32" i="15"/>
  <c r="P32" i="15"/>
  <c r="Q32" i="15"/>
  <c r="H32" i="15"/>
  <c r="S33" i="15"/>
  <c r="T33" i="15"/>
  <c r="U33" i="15"/>
  <c r="M33" i="15"/>
  <c r="N33" i="15"/>
  <c r="O33" i="15"/>
  <c r="P33" i="15"/>
  <c r="Q33" i="15"/>
  <c r="H33" i="15"/>
  <c r="S34" i="15"/>
  <c r="T34" i="15"/>
  <c r="U34" i="15"/>
  <c r="M34" i="15"/>
  <c r="N34" i="15"/>
  <c r="O34" i="15"/>
  <c r="P34" i="15"/>
  <c r="Q34" i="15"/>
  <c r="H34" i="15"/>
  <c r="S35" i="15"/>
  <c r="T35" i="15"/>
  <c r="U35" i="15"/>
  <c r="M35" i="15"/>
  <c r="N35" i="15"/>
  <c r="O35" i="15"/>
  <c r="P35" i="15"/>
  <c r="Q35" i="15"/>
  <c r="H35" i="15"/>
  <c r="M36" i="15"/>
  <c r="N36" i="15"/>
  <c r="O36" i="15"/>
  <c r="P36" i="15"/>
  <c r="S36" i="15"/>
  <c r="T36" i="15"/>
  <c r="Q36" i="15"/>
  <c r="H36" i="15"/>
  <c r="M37" i="15"/>
  <c r="N37" i="15"/>
  <c r="O37" i="15"/>
  <c r="U37" i="15"/>
  <c r="P37" i="15"/>
  <c r="Q37" i="15"/>
  <c r="H37" i="15"/>
  <c r="H38" i="15"/>
  <c r="S39" i="15"/>
  <c r="T39" i="15"/>
  <c r="U39" i="15"/>
  <c r="M39" i="15"/>
  <c r="N39" i="15"/>
  <c r="O39" i="15"/>
  <c r="P39" i="15"/>
  <c r="Q39" i="15"/>
  <c r="H39" i="15"/>
  <c r="S40" i="15"/>
  <c r="T40" i="15"/>
  <c r="U40" i="15"/>
  <c r="M40" i="15"/>
  <c r="N40" i="15"/>
  <c r="O40" i="15"/>
  <c r="P40" i="15"/>
  <c r="Q40" i="15"/>
  <c r="H40" i="15"/>
  <c r="S41" i="15"/>
  <c r="T41" i="15"/>
  <c r="U41" i="15"/>
  <c r="M41" i="15"/>
  <c r="N41" i="15"/>
  <c r="O41" i="15"/>
  <c r="P41" i="15"/>
  <c r="Q41" i="15"/>
  <c r="H41" i="15"/>
  <c r="S42" i="15"/>
  <c r="T42" i="15"/>
  <c r="U42" i="15"/>
  <c r="M42" i="15"/>
  <c r="N42" i="15"/>
  <c r="O42" i="15"/>
  <c r="P42" i="15"/>
  <c r="Q42" i="15"/>
  <c r="H42" i="15"/>
  <c r="S43" i="15"/>
  <c r="T43" i="15"/>
  <c r="U43" i="15"/>
  <c r="M43" i="15"/>
  <c r="N43" i="15"/>
  <c r="O43" i="15"/>
  <c r="P43" i="15"/>
  <c r="Q43" i="15"/>
  <c r="H43" i="15"/>
  <c r="M44" i="15"/>
  <c r="N44" i="15"/>
  <c r="O44" i="15"/>
  <c r="P44" i="15"/>
  <c r="S44" i="15"/>
  <c r="T44" i="15"/>
  <c r="Q44" i="15"/>
  <c r="H44" i="15"/>
  <c r="M45" i="15"/>
  <c r="N45" i="15"/>
  <c r="O45" i="15"/>
  <c r="U45" i="15"/>
  <c r="P45" i="15"/>
  <c r="Q45" i="15"/>
  <c r="H45" i="15"/>
  <c r="H46" i="15"/>
  <c r="S47" i="15"/>
  <c r="T47" i="15"/>
  <c r="U47" i="15"/>
  <c r="M47" i="15"/>
  <c r="N47" i="15"/>
  <c r="O47" i="15"/>
  <c r="P47" i="15"/>
  <c r="Q47" i="15"/>
  <c r="H47" i="15"/>
  <c r="S48" i="15"/>
  <c r="T48" i="15"/>
  <c r="U48" i="15"/>
  <c r="M48" i="15"/>
  <c r="N48" i="15"/>
  <c r="O48" i="15"/>
  <c r="P48" i="15"/>
  <c r="Q48" i="15"/>
  <c r="H48" i="15"/>
  <c r="S49" i="15"/>
  <c r="T49" i="15"/>
  <c r="U49" i="15"/>
  <c r="M49" i="15"/>
  <c r="N49" i="15"/>
  <c r="O49" i="15"/>
  <c r="P49" i="15"/>
  <c r="Q49" i="15"/>
  <c r="H49" i="15"/>
  <c r="S50" i="15"/>
  <c r="T50" i="15"/>
  <c r="U50" i="15"/>
  <c r="M50" i="15"/>
  <c r="N50" i="15"/>
  <c r="O50" i="15"/>
  <c r="P50" i="15"/>
  <c r="Q50" i="15"/>
  <c r="H50" i="15"/>
  <c r="S51" i="15"/>
  <c r="T51" i="15"/>
  <c r="U51" i="15"/>
  <c r="M51" i="15"/>
  <c r="N51" i="15"/>
  <c r="O51" i="15"/>
  <c r="P51" i="15"/>
  <c r="Q51" i="15"/>
  <c r="H51" i="15"/>
  <c r="M52" i="15"/>
  <c r="N52" i="15"/>
  <c r="O52" i="15"/>
  <c r="P52" i="15"/>
  <c r="S52" i="15"/>
  <c r="T52" i="15"/>
  <c r="Q52" i="15"/>
  <c r="H52" i="15"/>
  <c r="M53" i="15"/>
  <c r="N53" i="15"/>
  <c r="O53" i="15"/>
  <c r="U53" i="15"/>
  <c r="P53" i="15"/>
  <c r="Q53" i="15"/>
  <c r="H53" i="15"/>
  <c r="H54" i="15"/>
  <c r="H55" i="15"/>
  <c r="T53" i="15"/>
  <c r="S53" i="15"/>
  <c r="U52" i="15"/>
  <c r="B47" i="15"/>
  <c r="T45" i="15"/>
  <c r="S45" i="15"/>
  <c r="U44" i="15"/>
  <c r="B39" i="15"/>
  <c r="T37" i="15"/>
  <c r="S37" i="15"/>
  <c r="U36" i="15"/>
  <c r="B31" i="15"/>
  <c r="T29" i="15"/>
  <c r="S29" i="15"/>
  <c r="U28" i="15"/>
  <c r="B23" i="15"/>
  <c r="T21" i="15"/>
  <c r="S21" i="15"/>
  <c r="U20" i="15"/>
  <c r="B15" i="15"/>
  <c r="T13" i="15"/>
  <c r="S13" i="15"/>
  <c r="U12" i="15"/>
  <c r="B7" i="15"/>
  <c r="H4" i="15"/>
  <c r="D4" i="15"/>
  <c r="D2" i="15"/>
  <c r="C1" i="2"/>
  <c r="C7" i="2"/>
  <c r="C8" i="2"/>
  <c r="C9" i="2"/>
  <c r="C10" i="2"/>
  <c r="C11" i="2"/>
  <c r="R11" i="2"/>
  <c r="C12" i="2"/>
  <c r="R12" i="2"/>
  <c r="J11" i="2"/>
  <c r="C13" i="2"/>
  <c r="R13" i="2"/>
  <c r="J12" i="2"/>
  <c r="C14" i="2"/>
  <c r="R14" i="2"/>
  <c r="J13" i="2"/>
  <c r="R7" i="2"/>
  <c r="R8" i="2"/>
  <c r="J7" i="2"/>
  <c r="R9" i="2"/>
  <c r="J8" i="2"/>
  <c r="R10" i="2"/>
  <c r="J9" i="2"/>
  <c r="J10" i="2"/>
  <c r="J14" i="2"/>
  <c r="C15" i="2"/>
  <c r="R15" i="2"/>
  <c r="C16" i="2"/>
  <c r="R16" i="2"/>
  <c r="J15" i="2"/>
  <c r="C17" i="2"/>
  <c r="R17" i="2"/>
  <c r="J16" i="2"/>
  <c r="C18" i="2"/>
  <c r="R18" i="2"/>
  <c r="J17" i="2"/>
  <c r="C19" i="2"/>
  <c r="R19" i="2"/>
  <c r="J18" i="2"/>
  <c r="C20" i="2"/>
  <c r="R20" i="2"/>
  <c r="J19" i="2"/>
  <c r="C21" i="2"/>
  <c r="R21" i="2"/>
  <c r="J20" i="2"/>
  <c r="C22" i="2"/>
  <c r="R22" i="2"/>
  <c r="J21" i="2"/>
  <c r="J22" i="2"/>
  <c r="C23" i="2"/>
  <c r="R23" i="2"/>
  <c r="C24" i="2"/>
  <c r="R24" i="2"/>
  <c r="J23" i="2"/>
  <c r="C25" i="2"/>
  <c r="R25" i="2"/>
  <c r="J24" i="2"/>
  <c r="C26" i="2"/>
  <c r="R26" i="2"/>
  <c r="J25" i="2"/>
  <c r="C27" i="2"/>
  <c r="R27" i="2"/>
  <c r="J26" i="2"/>
  <c r="C28" i="2"/>
  <c r="R28" i="2"/>
  <c r="J27" i="2"/>
  <c r="C29" i="2"/>
  <c r="R29" i="2"/>
  <c r="J28" i="2"/>
  <c r="C30" i="2"/>
  <c r="R30" i="2"/>
  <c r="J29" i="2"/>
  <c r="J30" i="2"/>
  <c r="C31" i="2"/>
  <c r="R31" i="2"/>
  <c r="C32" i="2"/>
  <c r="R32" i="2"/>
  <c r="J31" i="2"/>
  <c r="C33" i="2"/>
  <c r="R33" i="2"/>
  <c r="J32" i="2"/>
  <c r="C34" i="2"/>
  <c r="R34" i="2"/>
  <c r="J33" i="2"/>
  <c r="C35" i="2"/>
  <c r="R35" i="2"/>
  <c r="J34" i="2"/>
  <c r="C36" i="2"/>
  <c r="R36" i="2"/>
  <c r="J35" i="2"/>
  <c r="C37" i="2"/>
  <c r="R37" i="2"/>
  <c r="J36" i="2"/>
  <c r="C38" i="2"/>
  <c r="R38" i="2"/>
  <c r="J37" i="2"/>
  <c r="J38" i="2"/>
  <c r="C39" i="2"/>
  <c r="R39" i="2"/>
  <c r="C40" i="2"/>
  <c r="R40" i="2"/>
  <c r="J39" i="2"/>
  <c r="C41" i="2"/>
  <c r="R41" i="2"/>
  <c r="J40" i="2"/>
  <c r="C42" i="2"/>
  <c r="R42" i="2"/>
  <c r="J41" i="2"/>
  <c r="C43" i="2"/>
  <c r="R43" i="2"/>
  <c r="J42" i="2"/>
  <c r="C44" i="2"/>
  <c r="R44" i="2"/>
  <c r="J43" i="2"/>
  <c r="C45" i="2"/>
  <c r="R45" i="2"/>
  <c r="J44" i="2"/>
  <c r="C46" i="2"/>
  <c r="R46" i="2"/>
  <c r="J45" i="2"/>
  <c r="J46" i="2"/>
  <c r="C47" i="2"/>
  <c r="R47" i="2"/>
  <c r="C48" i="2"/>
  <c r="R48" i="2"/>
  <c r="J47" i="2"/>
  <c r="C49" i="2"/>
  <c r="R49" i="2"/>
  <c r="J48" i="2"/>
  <c r="C50" i="2"/>
  <c r="R50" i="2"/>
  <c r="J49" i="2"/>
  <c r="C51" i="2"/>
  <c r="R51" i="2"/>
  <c r="J50" i="2"/>
  <c r="C52" i="2"/>
  <c r="R52" i="2"/>
  <c r="J51" i="2"/>
  <c r="C53" i="2"/>
  <c r="R53" i="2"/>
  <c r="J52" i="2"/>
  <c r="C54" i="2"/>
  <c r="R54" i="2"/>
  <c r="J53" i="2"/>
  <c r="J54" i="2"/>
  <c r="J55" i="2"/>
  <c r="I11" i="2"/>
  <c r="I12" i="2"/>
  <c r="I13" i="2"/>
  <c r="I7" i="2"/>
  <c r="I8" i="2"/>
  <c r="I9" i="2"/>
  <c r="I10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M11" i="2"/>
  <c r="U11" i="2"/>
  <c r="N11" i="2"/>
  <c r="O11" i="2"/>
  <c r="P11" i="2"/>
  <c r="Q11" i="2"/>
  <c r="H11" i="2"/>
  <c r="M12" i="2"/>
  <c r="N12" i="2"/>
  <c r="O12" i="2"/>
  <c r="P12" i="2"/>
  <c r="S12" i="2"/>
  <c r="T12" i="2"/>
  <c r="Q12" i="2"/>
  <c r="H12" i="2"/>
  <c r="M13" i="2"/>
  <c r="N13" i="2"/>
  <c r="O13" i="2"/>
  <c r="U13" i="2"/>
  <c r="P13" i="2"/>
  <c r="Q13" i="2"/>
  <c r="H13" i="2"/>
  <c r="S7" i="2"/>
  <c r="T7" i="2"/>
  <c r="U7" i="2"/>
  <c r="M7" i="2"/>
  <c r="N7" i="2"/>
  <c r="O7" i="2"/>
  <c r="P7" i="2"/>
  <c r="Q7" i="2"/>
  <c r="H7" i="2"/>
  <c r="S8" i="2"/>
  <c r="T8" i="2"/>
  <c r="U8" i="2"/>
  <c r="M8" i="2"/>
  <c r="N8" i="2"/>
  <c r="O8" i="2"/>
  <c r="P8" i="2"/>
  <c r="Q8" i="2"/>
  <c r="H8" i="2"/>
  <c r="S9" i="2"/>
  <c r="T9" i="2"/>
  <c r="U9" i="2"/>
  <c r="M9" i="2"/>
  <c r="N9" i="2"/>
  <c r="O9" i="2"/>
  <c r="P9" i="2"/>
  <c r="Q9" i="2"/>
  <c r="H9" i="2"/>
  <c r="M10" i="2"/>
  <c r="N10" i="2"/>
  <c r="S10" i="2"/>
  <c r="T10" i="2"/>
  <c r="O10" i="2"/>
  <c r="P10" i="2"/>
  <c r="Q10" i="2"/>
  <c r="H10" i="2"/>
  <c r="H14" i="2"/>
  <c r="S15" i="2"/>
  <c r="T15" i="2"/>
  <c r="U15" i="2"/>
  <c r="M15" i="2"/>
  <c r="N15" i="2"/>
  <c r="O15" i="2"/>
  <c r="P15" i="2"/>
  <c r="Q15" i="2"/>
  <c r="H15" i="2"/>
  <c r="S16" i="2"/>
  <c r="T16" i="2"/>
  <c r="U16" i="2"/>
  <c r="M16" i="2"/>
  <c r="N16" i="2"/>
  <c r="O16" i="2"/>
  <c r="P16" i="2"/>
  <c r="Q16" i="2"/>
  <c r="H16" i="2"/>
  <c r="S17" i="2"/>
  <c r="T17" i="2"/>
  <c r="U17" i="2"/>
  <c r="M17" i="2"/>
  <c r="N17" i="2"/>
  <c r="O17" i="2"/>
  <c r="P17" i="2"/>
  <c r="Q17" i="2"/>
  <c r="H17" i="2"/>
  <c r="S18" i="2"/>
  <c r="T18" i="2"/>
  <c r="U18" i="2"/>
  <c r="M18" i="2"/>
  <c r="N18" i="2"/>
  <c r="O18" i="2"/>
  <c r="P18" i="2"/>
  <c r="Q18" i="2"/>
  <c r="H18" i="2"/>
  <c r="S19" i="2"/>
  <c r="T19" i="2"/>
  <c r="U19" i="2"/>
  <c r="M19" i="2"/>
  <c r="N19" i="2"/>
  <c r="O19" i="2"/>
  <c r="P19" i="2"/>
  <c r="Q19" i="2"/>
  <c r="H19" i="2"/>
  <c r="M20" i="2"/>
  <c r="N20" i="2"/>
  <c r="O20" i="2"/>
  <c r="P20" i="2"/>
  <c r="S20" i="2"/>
  <c r="T20" i="2"/>
  <c r="Q20" i="2"/>
  <c r="H20" i="2"/>
  <c r="M21" i="2"/>
  <c r="N21" i="2"/>
  <c r="O21" i="2"/>
  <c r="U21" i="2"/>
  <c r="P21" i="2"/>
  <c r="Q21" i="2"/>
  <c r="H21" i="2"/>
  <c r="H22" i="2"/>
  <c r="S23" i="2"/>
  <c r="T23" i="2"/>
  <c r="U23" i="2"/>
  <c r="M23" i="2"/>
  <c r="N23" i="2"/>
  <c r="O23" i="2"/>
  <c r="P23" i="2"/>
  <c r="Q23" i="2"/>
  <c r="H23" i="2"/>
  <c r="S24" i="2"/>
  <c r="T24" i="2"/>
  <c r="U24" i="2"/>
  <c r="M24" i="2"/>
  <c r="N24" i="2"/>
  <c r="O24" i="2"/>
  <c r="P24" i="2"/>
  <c r="Q24" i="2"/>
  <c r="H24" i="2"/>
  <c r="S25" i="2"/>
  <c r="T25" i="2"/>
  <c r="U25" i="2"/>
  <c r="M25" i="2"/>
  <c r="N25" i="2"/>
  <c r="O25" i="2"/>
  <c r="P25" i="2"/>
  <c r="Q25" i="2"/>
  <c r="H25" i="2"/>
  <c r="S26" i="2"/>
  <c r="T26" i="2"/>
  <c r="U26" i="2"/>
  <c r="M26" i="2"/>
  <c r="N26" i="2"/>
  <c r="O26" i="2"/>
  <c r="P26" i="2"/>
  <c r="Q26" i="2"/>
  <c r="H26" i="2"/>
  <c r="S27" i="2"/>
  <c r="T27" i="2"/>
  <c r="U27" i="2"/>
  <c r="M27" i="2"/>
  <c r="N27" i="2"/>
  <c r="O27" i="2"/>
  <c r="P27" i="2"/>
  <c r="Q27" i="2"/>
  <c r="H27" i="2"/>
  <c r="M28" i="2"/>
  <c r="N28" i="2"/>
  <c r="O28" i="2"/>
  <c r="P28" i="2"/>
  <c r="S28" i="2"/>
  <c r="T28" i="2"/>
  <c r="Q28" i="2"/>
  <c r="H28" i="2"/>
  <c r="M29" i="2"/>
  <c r="N29" i="2"/>
  <c r="O29" i="2"/>
  <c r="U29" i="2"/>
  <c r="P29" i="2"/>
  <c r="Q29" i="2"/>
  <c r="H29" i="2"/>
  <c r="H30" i="2"/>
  <c r="S31" i="2"/>
  <c r="T31" i="2"/>
  <c r="U31" i="2"/>
  <c r="M31" i="2"/>
  <c r="N31" i="2"/>
  <c r="O31" i="2"/>
  <c r="P31" i="2"/>
  <c r="Q31" i="2"/>
  <c r="H31" i="2"/>
  <c r="S32" i="2"/>
  <c r="T32" i="2"/>
  <c r="U32" i="2"/>
  <c r="M32" i="2"/>
  <c r="N32" i="2"/>
  <c r="O32" i="2"/>
  <c r="P32" i="2"/>
  <c r="Q32" i="2"/>
  <c r="H32" i="2"/>
  <c r="S33" i="2"/>
  <c r="T33" i="2"/>
  <c r="U33" i="2"/>
  <c r="M33" i="2"/>
  <c r="N33" i="2"/>
  <c r="O33" i="2"/>
  <c r="P33" i="2"/>
  <c r="Q33" i="2"/>
  <c r="H33" i="2"/>
  <c r="S34" i="2"/>
  <c r="T34" i="2"/>
  <c r="U34" i="2"/>
  <c r="M34" i="2"/>
  <c r="N34" i="2"/>
  <c r="O34" i="2"/>
  <c r="P34" i="2"/>
  <c r="Q34" i="2"/>
  <c r="H34" i="2"/>
  <c r="S35" i="2"/>
  <c r="T35" i="2"/>
  <c r="U35" i="2"/>
  <c r="M35" i="2"/>
  <c r="N35" i="2"/>
  <c r="O35" i="2"/>
  <c r="P35" i="2"/>
  <c r="Q35" i="2"/>
  <c r="H35" i="2"/>
  <c r="M36" i="2"/>
  <c r="N36" i="2"/>
  <c r="O36" i="2"/>
  <c r="P36" i="2"/>
  <c r="S36" i="2"/>
  <c r="T36" i="2"/>
  <c r="Q36" i="2"/>
  <c r="H36" i="2"/>
  <c r="M37" i="2"/>
  <c r="N37" i="2"/>
  <c r="O37" i="2"/>
  <c r="U37" i="2"/>
  <c r="P37" i="2"/>
  <c r="Q37" i="2"/>
  <c r="H37" i="2"/>
  <c r="H38" i="2"/>
  <c r="S39" i="2"/>
  <c r="T39" i="2"/>
  <c r="U39" i="2"/>
  <c r="M39" i="2"/>
  <c r="N39" i="2"/>
  <c r="O39" i="2"/>
  <c r="P39" i="2"/>
  <c r="Q39" i="2"/>
  <c r="H39" i="2"/>
  <c r="S40" i="2"/>
  <c r="T40" i="2"/>
  <c r="U40" i="2"/>
  <c r="M40" i="2"/>
  <c r="N40" i="2"/>
  <c r="O40" i="2"/>
  <c r="P40" i="2"/>
  <c r="Q40" i="2"/>
  <c r="H40" i="2"/>
  <c r="S41" i="2"/>
  <c r="T41" i="2"/>
  <c r="U41" i="2"/>
  <c r="M41" i="2"/>
  <c r="N41" i="2"/>
  <c r="O41" i="2"/>
  <c r="P41" i="2"/>
  <c r="Q41" i="2"/>
  <c r="H41" i="2"/>
  <c r="S42" i="2"/>
  <c r="T42" i="2"/>
  <c r="U42" i="2"/>
  <c r="M42" i="2"/>
  <c r="N42" i="2"/>
  <c r="O42" i="2"/>
  <c r="P42" i="2"/>
  <c r="Q42" i="2"/>
  <c r="H42" i="2"/>
  <c r="S43" i="2"/>
  <c r="T43" i="2"/>
  <c r="U43" i="2"/>
  <c r="M43" i="2"/>
  <c r="N43" i="2"/>
  <c r="O43" i="2"/>
  <c r="P43" i="2"/>
  <c r="Q43" i="2"/>
  <c r="H43" i="2"/>
  <c r="M44" i="2"/>
  <c r="N44" i="2"/>
  <c r="O44" i="2"/>
  <c r="P44" i="2"/>
  <c r="S44" i="2"/>
  <c r="T44" i="2"/>
  <c r="Q44" i="2"/>
  <c r="H44" i="2"/>
  <c r="M45" i="2"/>
  <c r="N45" i="2"/>
  <c r="O45" i="2"/>
  <c r="U45" i="2"/>
  <c r="P45" i="2"/>
  <c r="Q45" i="2"/>
  <c r="H45" i="2"/>
  <c r="H46" i="2"/>
  <c r="S47" i="2"/>
  <c r="T47" i="2"/>
  <c r="U47" i="2"/>
  <c r="M47" i="2"/>
  <c r="N47" i="2"/>
  <c r="O47" i="2"/>
  <c r="P47" i="2"/>
  <c r="Q47" i="2"/>
  <c r="H47" i="2"/>
  <c r="S48" i="2"/>
  <c r="T48" i="2"/>
  <c r="U48" i="2"/>
  <c r="M48" i="2"/>
  <c r="N48" i="2"/>
  <c r="O48" i="2"/>
  <c r="P48" i="2"/>
  <c r="Q48" i="2"/>
  <c r="H48" i="2"/>
  <c r="S49" i="2"/>
  <c r="T49" i="2"/>
  <c r="U49" i="2"/>
  <c r="M49" i="2"/>
  <c r="N49" i="2"/>
  <c r="O49" i="2"/>
  <c r="P49" i="2"/>
  <c r="Q49" i="2"/>
  <c r="H49" i="2"/>
  <c r="S50" i="2"/>
  <c r="T50" i="2"/>
  <c r="U50" i="2"/>
  <c r="M50" i="2"/>
  <c r="N50" i="2"/>
  <c r="O50" i="2"/>
  <c r="P50" i="2"/>
  <c r="Q50" i="2"/>
  <c r="H50" i="2"/>
  <c r="S51" i="2"/>
  <c r="T51" i="2"/>
  <c r="U51" i="2"/>
  <c r="M51" i="2"/>
  <c r="N51" i="2"/>
  <c r="O51" i="2"/>
  <c r="P51" i="2"/>
  <c r="Q51" i="2"/>
  <c r="H51" i="2"/>
  <c r="M52" i="2"/>
  <c r="N52" i="2"/>
  <c r="O52" i="2"/>
  <c r="P52" i="2"/>
  <c r="S52" i="2"/>
  <c r="T52" i="2"/>
  <c r="Q52" i="2"/>
  <c r="H52" i="2"/>
  <c r="M53" i="2"/>
  <c r="N53" i="2"/>
  <c r="O53" i="2"/>
  <c r="U53" i="2"/>
  <c r="P53" i="2"/>
  <c r="Q53" i="2"/>
  <c r="H53" i="2"/>
  <c r="H54" i="2"/>
  <c r="H55" i="2"/>
  <c r="J14" i="1"/>
  <c r="J26" i="1"/>
  <c r="H4" i="2"/>
  <c r="D4" i="2"/>
  <c r="D2" i="2"/>
  <c r="T53" i="2"/>
  <c r="S53" i="2"/>
  <c r="U52" i="2"/>
  <c r="T45" i="2"/>
  <c r="S45" i="2"/>
  <c r="U44" i="2"/>
  <c r="T37" i="2"/>
  <c r="S37" i="2"/>
  <c r="U36" i="2"/>
  <c r="T29" i="2"/>
  <c r="S29" i="2"/>
  <c r="U28" i="2"/>
  <c r="T21" i="2"/>
  <c r="S21" i="2"/>
  <c r="U20" i="2"/>
  <c r="B15" i="2"/>
  <c r="S13" i="2"/>
  <c r="S11" i="2"/>
  <c r="T13" i="2"/>
  <c r="T11" i="2"/>
  <c r="U10" i="2"/>
  <c r="U12" i="2"/>
  <c r="B39" i="2"/>
  <c r="B47" i="2"/>
  <c r="B31" i="2"/>
  <c r="B23" i="2"/>
  <c r="B7" i="2"/>
  <c r="G14" i="1"/>
  <c r="C14" i="1"/>
  <c r="G26" i="1"/>
  <c r="G29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8" i="1"/>
  <c r="C26" i="1"/>
</calcChain>
</file>

<file path=xl/sharedStrings.xml><?xml version="1.0" encoding="utf-8"?>
<sst xmlns="http://schemas.openxmlformats.org/spreadsheetml/2006/main" count="419" uniqueCount="58">
  <si>
    <t>Gesamtübersicht</t>
  </si>
  <si>
    <t>Name:</t>
  </si>
  <si>
    <t>Filiale:</t>
  </si>
  <si>
    <t>Firma:</t>
  </si>
  <si>
    <t>Monat</t>
  </si>
  <si>
    <t>Urlaub</t>
  </si>
  <si>
    <t>Krank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</si>
  <si>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</si>
  <si>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</si>
  <si>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</si>
  <si>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</si>
  <si>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</si>
  <si>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</si>
  <si>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</si>
  <si>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</si>
  <si>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</si>
  <si>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</si>
  <si>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</si>
  <si>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</si>
  <si>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Vorjahr</t>
  </si>
  <si>
    <t>Gesamt</t>
  </si>
  <si>
    <t>Nacht</t>
  </si>
  <si>
    <t>Datum</t>
  </si>
  <si>
    <t>Tätigkeit</t>
  </si>
  <si>
    <t>von</t>
  </si>
  <si>
    <t>bis</t>
  </si>
  <si>
    <t>Stunden</t>
  </si>
  <si>
    <t>Sonntag</t>
  </si>
  <si>
    <t>Feiertag</t>
  </si>
  <si>
    <t>Neujahr</t>
  </si>
  <si>
    <t>Karfreitag</t>
  </si>
  <si>
    <t>Ostermontag</t>
  </si>
  <si>
    <t>Pfingstmontag</t>
  </si>
  <si>
    <t>Tag der deutschen Einheit</t>
  </si>
  <si>
    <t>Ist Feiertag?</t>
  </si>
  <si>
    <t>Nacht vor Feiertag</t>
  </si>
  <si>
    <t>Nacht Sonntag</t>
  </si>
  <si>
    <t>Nacht vor Sonntag</t>
  </si>
  <si>
    <t>Nacht Feiertag</t>
  </si>
  <si>
    <t>0 Uhr - 6 Uhr</t>
  </si>
  <si>
    <t>20 Uhr - 0 Uhr</t>
  </si>
  <si>
    <t>Jahr:</t>
  </si>
  <si>
    <t>0 Uhr - 6 Uhr Folgetag</t>
  </si>
  <si>
    <t>Vorgaben</t>
  </si>
  <si>
    <t>Sollstunden pro Monat:</t>
  </si>
  <si>
    <t>Stunden pro Arbeitstag:</t>
  </si>
  <si>
    <t>Stunden pro Urlaubstag:</t>
  </si>
  <si>
    <t>Krankheit</t>
  </si>
  <si>
    <t>Abw. zum Soll</t>
  </si>
  <si>
    <t>Arbeitszeiten</t>
  </si>
  <si>
    <t>Anspruch</t>
  </si>
  <si>
    <t>Resturlaub</t>
  </si>
  <si>
    <t>Feiertage</t>
  </si>
  <si>
    <t>Christi Himmelfahrt</t>
  </si>
  <si>
    <t>1. Weihnachtsfeiertag</t>
  </si>
  <si>
    <t>2. Weihnachtsfeiertag</t>
  </si>
  <si>
    <t>Woche</t>
  </si>
  <si>
    <t>Maifeiertag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</si>
</sst>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h&quot;:&quot;mm&quot; &quot;AM/PM;@"/>
    <numFmt numFmtId="165" formatCode="[$-407]0.00"/>
    <numFmt numFmtId="166" formatCode="h&quot;:&quot;mm;@"/>
    <numFmt numFmtId="167" formatCode="[$-407]0"/>
    <numFmt numFmtId="168" formatCode="[$-407]dd&quot;.&quot;mm&quot;.&quot;yyyy"/>
    <numFmt numFmtId="169" formatCode="mmmm&quot; &quot;yyyy"/>
    <numFmt numFmtId="170" formatCode=";;;"/>
    <numFmt numFmtId="171" formatCode="\K\W\ 0"/>
    <numFmt numFmtId="172" formatCode="\K\W\ 0;;;"/>
    <numFmt numFmtId="173" formatCode="0;\-0;;@"/>
    <numFmt numFmtId="174" formatCode="0.00;\-0.00;;@"/>
    <numFmt numFmtId="175" formatCode="ddd\,\ dd/mm/yy;@"/>
  </numFmts>
  <fonts count="8" x14ac:knownFonts="1">
    <font>
      <sz val="11"/>
      <color theme="1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b/>
      <sz val="20"/>
      <name val="Calibri"/>
      <family val="2"/>
    </font>
    <font>
      <b/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  <fill>
      <patternFill patternType="solid">
        <fgColor rgb="FFF2DCDB"/>
        <bgColor rgb="FFF2DCDB"/>
      </patternFill>
    </fill>
    <fill>
      <patternFill patternType="solid">
        <fgColor rgb="FFF3F38D"/>
        <bgColor rgb="FFF3F38D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/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dotted">
        <color rgb="FF000000"/>
      </right>
      <top style="thin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dotted">
        <color rgb="FF000000"/>
      </right>
      <top style="thin">
        <color rgb="FF000000"/>
      </top>
      <bottom/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/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/>
      <diagonal/>
    </border>
    <border>
      <left style="medium">
        <color rgb="FF000000"/>
      </left>
      <right style="dotted">
        <color rgb="FF000000"/>
      </right>
      <top style="double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medium">
        <color indexed="64"/>
      </right>
      <top style="double">
        <color indexed="64"/>
      </top>
      <bottom/>
      <diagonal/>
    </border>
    <border>
      <left style="medium">
        <color auto="1"/>
      </left>
      <right style="thin">
        <color rgb="FF000000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dotted">
        <color rgb="FF000000"/>
      </right>
      <top style="medium">
        <color rgb="FF000000"/>
      </top>
      <bottom/>
      <diagonal/>
    </border>
    <border>
      <left/>
      <right style="dotted">
        <color rgb="FF000000"/>
      </right>
      <top/>
      <bottom/>
      <diagonal/>
    </border>
    <border>
      <left/>
      <right style="dotted">
        <color rgb="FF000000"/>
      </right>
      <top/>
      <bottom style="thin">
        <color rgb="FF000000"/>
      </bottom>
      <diagonal/>
    </border>
    <border>
      <left/>
      <right style="dotted">
        <color rgb="FF000000"/>
      </right>
      <top style="thin">
        <color rgb="FF000000"/>
      </top>
      <bottom style="medium">
        <color rgb="FF000000"/>
      </bottom>
      <diagonal/>
    </border>
    <border>
      <left/>
      <right style="dotted">
        <color rgb="FF000000"/>
      </right>
      <top style="thin">
        <color rgb="FF000000"/>
      </top>
      <bottom/>
      <diagonal/>
    </border>
    <border>
      <left/>
      <right style="dotted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Protection="0">
      <alignment horizontal="center" vertical="top"/>
    </xf>
  </cellStyleXfs>
  <cellXfs count="168">
    <xf numFmtId="0" fontId="0" fillId="0" borderId="0" xfId="0"/>
    <xf numFmtId="0" fontId="0" fillId="0" borderId="0" xfId="0" applyProtection="1"/>
    <xf numFmtId="0" fontId="0" fillId="0" borderId="0" xfId="0" applyBorder="1" applyAlignment="1" applyProtection="1">
      <alignment horizontal="center"/>
    </xf>
    <xf numFmtId="0" fontId="1" fillId="0" borderId="0" xfId="0" applyFont="1" applyProtection="1"/>
    <xf numFmtId="14" fontId="0" fillId="0" borderId="0" xfId="0" applyNumberFormat="1" applyProtection="1"/>
    <xf numFmtId="0" fontId="0" fillId="0" borderId="0" xfId="0" applyAlignment="1" applyProtection="1">
      <alignment vertical="center"/>
    </xf>
    <xf numFmtId="0" fontId="1" fillId="0" borderId="0" xfId="0" applyFont="1" applyBorder="1" applyProtection="1"/>
    <xf numFmtId="0" fontId="1" fillId="0" borderId="13" xfId="0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4" fontId="0" fillId="0" borderId="21" xfId="0" applyNumberFormat="1" applyFill="1" applyBorder="1" applyAlignment="1" applyProtection="1">
      <alignment horizontal="center" vertical="center"/>
    </xf>
    <xf numFmtId="174" fontId="0" fillId="0" borderId="14" xfId="0" applyNumberFormat="1" applyFill="1" applyBorder="1" applyAlignment="1" applyProtection="1">
      <alignment horizontal="center" vertical="center"/>
    </xf>
    <xf numFmtId="165" fontId="0" fillId="0" borderId="14" xfId="0" applyNumberFormat="1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vertical="center"/>
    </xf>
    <xf numFmtId="0" fontId="0" fillId="2" borderId="2" xfId="0" applyFill="1" applyBorder="1" applyAlignment="1" applyProtection="1">
      <alignment vertical="center"/>
    </xf>
    <xf numFmtId="0" fontId="1" fillId="0" borderId="15" xfId="0" applyFont="1" applyBorder="1" applyAlignment="1" applyProtection="1">
      <alignment horizontal="center" vertical="center"/>
    </xf>
    <xf numFmtId="174" fontId="0" fillId="0" borderId="22" xfId="0" applyNumberFormat="1" applyFill="1" applyBorder="1" applyAlignment="1" applyProtection="1">
      <alignment horizontal="center" vertical="center"/>
    </xf>
    <xf numFmtId="174" fontId="0" fillId="0" borderId="16" xfId="0" applyNumberFormat="1" applyFill="1" applyBorder="1" applyAlignment="1" applyProtection="1">
      <alignment horizontal="center" vertical="center"/>
    </xf>
    <xf numFmtId="165" fontId="0" fillId="0" borderId="16" xfId="0" applyNumberFormat="1" applyFill="1" applyBorder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165" fontId="0" fillId="0" borderId="15" xfId="0" applyNumberFormat="1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174" fontId="0" fillId="0" borderId="23" xfId="0" applyNumberFormat="1" applyFill="1" applyBorder="1" applyAlignment="1" applyProtection="1">
      <alignment horizontal="center" vertical="center"/>
    </xf>
    <xf numFmtId="174" fontId="0" fillId="0" borderId="18" xfId="0" applyNumberFormat="1" applyFill="1" applyBorder="1" applyAlignment="1" applyProtection="1">
      <alignment horizontal="center" vertical="center"/>
    </xf>
    <xf numFmtId="165" fontId="0" fillId="0" borderId="17" xfId="0" applyNumberFormat="1" applyFill="1" applyBorder="1" applyAlignment="1" applyProtection="1">
      <alignment horizontal="center" vertical="center"/>
    </xf>
    <xf numFmtId="165" fontId="0" fillId="0" borderId="18" xfId="0" applyNumberFormat="1" applyFill="1" applyBorder="1" applyAlignment="1" applyProtection="1">
      <alignment horizontal="center" vertical="center"/>
    </xf>
    <xf numFmtId="0" fontId="0" fillId="4" borderId="5" xfId="0" applyFill="1" applyBorder="1" applyAlignment="1" applyProtection="1">
      <alignment vertical="center"/>
    </xf>
    <xf numFmtId="0" fontId="0" fillId="4" borderId="2" xfId="0" applyFill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165" fontId="3" fillId="0" borderId="24" xfId="0" applyNumberFormat="1" applyFont="1" applyBorder="1" applyAlignment="1" applyProtection="1">
      <alignment horizontal="center" vertical="center"/>
    </xf>
    <xf numFmtId="165" fontId="3" fillId="0" borderId="20" xfId="0" applyNumberFormat="1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vertical="center"/>
    </xf>
    <xf numFmtId="0" fontId="0" fillId="0" borderId="2" xfId="0" applyFill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175" fontId="1" fillId="0" borderId="10" xfId="0" applyNumberFormat="1" applyFont="1" applyBorder="1" applyAlignment="1" applyProtection="1">
      <alignment horizontal="right" vertical="center" indent="1"/>
    </xf>
    <xf numFmtId="175" fontId="1" fillId="0" borderId="12" xfId="0" applyNumberFormat="1" applyFont="1" applyBorder="1" applyAlignment="1" applyProtection="1">
      <alignment horizontal="right" vertical="center" indent="1"/>
    </xf>
    <xf numFmtId="175" fontId="1" fillId="0" borderId="11" xfId="0" applyNumberFormat="1" applyFont="1" applyBorder="1" applyAlignment="1" applyProtection="1">
      <alignment horizontal="right" vertical="center" indent="1"/>
    </xf>
    <xf numFmtId="0" fontId="1" fillId="0" borderId="9" xfId="0" applyFont="1" applyBorder="1" applyAlignment="1" applyProtection="1">
      <alignment horizontal="left" vertical="center" indent="1"/>
    </xf>
    <xf numFmtId="0" fontId="1" fillId="0" borderId="0" xfId="0" applyFont="1" applyBorder="1" applyAlignment="1" applyProtection="1">
      <alignment horizontal="left" vertical="center" indent="1"/>
    </xf>
    <xf numFmtId="0" fontId="0" fillId="0" borderId="0" xfId="0" applyBorder="1" applyAlignment="1" applyProtection="1">
      <alignment horizontal="left" vertical="center" indent="1"/>
      <protection locked="0"/>
    </xf>
    <xf numFmtId="0" fontId="0" fillId="0" borderId="1" xfId="0" applyBorder="1" applyAlignment="1" applyProtection="1">
      <alignment horizontal="left" vertical="center" indent="1"/>
      <protection locked="0"/>
    </xf>
    <xf numFmtId="0" fontId="2" fillId="0" borderId="0" xfId="0" applyFont="1" applyProtection="1"/>
    <xf numFmtId="0" fontId="2" fillId="0" borderId="4" xfId="0" applyFont="1" applyBorder="1" applyProtection="1"/>
    <xf numFmtId="0" fontId="0" fillId="0" borderId="27" xfId="0" applyBorder="1" applyAlignment="1">
      <alignment horizontal="center" vertical="center"/>
    </xf>
    <xf numFmtId="0" fontId="3" fillId="0" borderId="9" xfId="0" applyFont="1" applyFill="1" applyBorder="1" applyAlignment="1" applyProtection="1">
      <alignment vertical="center"/>
    </xf>
    <xf numFmtId="0" fontId="2" fillId="0" borderId="0" xfId="0" applyFont="1" applyAlignment="1" applyProtection="1">
      <alignment horizontal="right" indent="2"/>
    </xf>
    <xf numFmtId="173" fontId="2" fillId="0" borderId="0" xfId="0" applyNumberFormat="1" applyFont="1" applyFill="1" applyBorder="1" applyAlignment="1" applyProtection="1">
      <alignment horizontal="left" indent="1"/>
    </xf>
    <xf numFmtId="0" fontId="5" fillId="0" borderId="0" xfId="0" applyFont="1"/>
    <xf numFmtId="166" fontId="1" fillId="0" borderId="0" xfId="0" applyNumberFormat="1" applyFont="1" applyProtection="1"/>
    <xf numFmtId="0" fontId="3" fillId="5" borderId="10" xfId="0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center" vertical="center"/>
    </xf>
    <xf numFmtId="0" fontId="3" fillId="5" borderId="13" xfId="0" applyFont="1" applyFill="1" applyBorder="1" applyAlignment="1" applyProtection="1">
      <alignment horizontal="center" vertical="center"/>
    </xf>
    <xf numFmtId="0" fontId="3" fillId="5" borderId="14" xfId="0" applyFont="1" applyFill="1" applyBorder="1" applyAlignment="1" applyProtection="1">
      <alignment horizontal="center" vertical="center"/>
    </xf>
    <xf numFmtId="0" fontId="3" fillId="5" borderId="21" xfId="0" applyFont="1" applyFill="1" applyBorder="1" applyAlignment="1" applyProtection="1">
      <alignment horizontal="center" vertical="center"/>
    </xf>
    <xf numFmtId="0" fontId="2" fillId="0" borderId="0" xfId="0" applyFont="1" applyBorder="1" applyProtection="1"/>
    <xf numFmtId="0" fontId="0" fillId="0" borderId="0" xfId="0" applyFont="1"/>
    <xf numFmtId="165" fontId="3" fillId="0" borderId="49" xfId="0" applyNumberFormat="1" applyFont="1" applyBorder="1" applyAlignment="1" applyProtection="1">
      <alignment horizontal="center" vertical="center"/>
    </xf>
    <xf numFmtId="165" fontId="3" fillId="0" borderId="48" xfId="0" applyNumberFormat="1" applyFont="1" applyBorder="1" applyAlignment="1" applyProtection="1">
      <alignment horizontal="center" vertical="center"/>
    </xf>
    <xf numFmtId="0" fontId="3" fillId="0" borderId="47" xfId="0" applyFont="1" applyBorder="1" applyAlignment="1" applyProtection="1">
      <alignment horizontal="center" vertical="center"/>
    </xf>
    <xf numFmtId="0" fontId="3" fillId="0" borderId="48" xfId="0" applyFont="1" applyBorder="1" applyAlignment="1" applyProtection="1">
      <alignment horizontal="center" vertical="center"/>
    </xf>
    <xf numFmtId="165" fontId="3" fillId="0" borderId="52" xfId="0" applyNumberFormat="1" applyFont="1" applyBorder="1" applyAlignment="1" applyProtection="1">
      <alignment horizontal="center" vertical="center"/>
    </xf>
    <xf numFmtId="165" fontId="3" fillId="0" borderId="51" xfId="0" applyNumberFormat="1" applyFont="1" applyBorder="1" applyAlignment="1" applyProtection="1">
      <alignment horizontal="center" vertical="center"/>
    </xf>
    <xf numFmtId="0" fontId="3" fillId="0" borderId="50" xfId="0" applyFont="1" applyBorder="1" applyAlignment="1" applyProtection="1">
      <alignment horizontal="center" vertical="center"/>
    </xf>
    <xf numFmtId="0" fontId="3" fillId="0" borderId="51" xfId="0" applyFont="1" applyBorder="1" applyAlignment="1" applyProtection="1">
      <alignment horizontal="center" vertical="center"/>
    </xf>
    <xf numFmtId="2" fontId="1" fillId="0" borderId="37" xfId="0" applyNumberFormat="1" applyFont="1" applyBorder="1" applyAlignment="1" applyProtection="1">
      <alignment horizontal="left" vertical="center" indent="1"/>
      <protection locked="0"/>
    </xf>
    <xf numFmtId="2" fontId="1" fillId="0" borderId="40" xfId="0" applyNumberFormat="1" applyFont="1" applyBorder="1" applyAlignment="1" applyProtection="1">
      <alignment horizontal="left" vertical="center" indent="1"/>
      <protection locked="0"/>
    </xf>
    <xf numFmtId="2" fontId="1" fillId="0" borderId="43" xfId="0" applyNumberFormat="1" applyFont="1" applyBorder="1" applyAlignment="1" applyProtection="1">
      <alignment horizontal="left" vertical="center" indent="1"/>
      <protection locked="0"/>
    </xf>
    <xf numFmtId="0" fontId="5" fillId="0" borderId="0" xfId="0" applyFont="1" applyAlignment="1">
      <alignment vertical="center"/>
    </xf>
    <xf numFmtId="167" fontId="1" fillId="0" borderId="0" xfId="0" applyNumberFormat="1" applyFont="1" applyBorder="1" applyAlignment="1" applyProtection="1">
      <alignment horizontal="center" vertical="center"/>
    </xf>
    <xf numFmtId="0" fontId="1" fillId="0" borderId="58" xfId="0" applyFont="1" applyBorder="1" applyAlignment="1" applyProtection="1">
      <alignment horizontal="left" vertical="center"/>
    </xf>
    <xf numFmtId="0" fontId="1" fillId="0" borderId="58" xfId="0" applyFont="1" applyBorder="1" applyAlignment="1" applyProtection="1">
      <alignment horizontal="right" vertical="center"/>
    </xf>
    <xf numFmtId="0" fontId="1" fillId="0" borderId="55" xfId="0" applyFont="1" applyBorder="1" applyAlignment="1" applyProtection="1">
      <alignment horizontal="left" vertical="center" indent="1"/>
    </xf>
    <xf numFmtId="0" fontId="1" fillId="0" borderId="53" xfId="0" applyFont="1" applyBorder="1" applyAlignment="1" applyProtection="1">
      <alignment horizontal="left" vertical="center" indent="1"/>
    </xf>
    <xf numFmtId="0" fontId="1" fillId="0" borderId="61" xfId="0" applyFont="1" applyBorder="1" applyAlignment="1" applyProtection="1">
      <alignment horizontal="left" vertical="center" indent="1"/>
    </xf>
    <xf numFmtId="0" fontId="1" fillId="0" borderId="58" xfId="0" applyFont="1" applyBorder="1" applyAlignment="1" applyProtection="1">
      <alignment horizontal="left" vertical="center" indent="1"/>
    </xf>
    <xf numFmtId="0" fontId="1" fillId="0" borderId="64" xfId="0" applyFont="1" applyBorder="1" applyAlignment="1" applyProtection="1">
      <alignment horizontal="left" vertical="center" indent="1"/>
    </xf>
    <xf numFmtId="2" fontId="1" fillId="0" borderId="57" xfId="0" applyNumberFormat="1" applyFont="1" applyBorder="1" applyAlignment="1" applyProtection="1">
      <alignment horizontal="right" vertical="center" indent="1"/>
    </xf>
    <xf numFmtId="2" fontId="1" fillId="0" borderId="56" xfId="0" applyNumberFormat="1" applyFont="1" applyFill="1" applyBorder="1" applyAlignment="1" applyProtection="1">
      <alignment horizontal="right" vertical="center" indent="1"/>
    </xf>
    <xf numFmtId="2" fontId="1" fillId="0" borderId="3" xfId="0" applyNumberFormat="1" applyFont="1" applyBorder="1" applyAlignment="1" applyProtection="1">
      <alignment horizontal="right" vertical="center" indent="1"/>
    </xf>
    <xf numFmtId="2" fontId="1" fillId="0" borderId="54" xfId="0" applyNumberFormat="1" applyFont="1" applyBorder="1" applyAlignment="1" applyProtection="1">
      <alignment horizontal="right" vertical="center" indent="1"/>
    </xf>
    <xf numFmtId="2" fontId="1" fillId="0" borderId="54" xfId="0" applyNumberFormat="1" applyFont="1" applyFill="1" applyBorder="1" applyAlignment="1" applyProtection="1">
      <alignment horizontal="right" vertical="center" indent="1"/>
    </xf>
    <xf numFmtId="2" fontId="1" fillId="0" borderId="62" xfId="0" applyNumberFormat="1" applyFont="1" applyBorder="1" applyAlignment="1" applyProtection="1">
      <alignment horizontal="right" vertical="center" indent="1"/>
    </xf>
    <xf numFmtId="2" fontId="1" fillId="0" borderId="63" xfId="0" applyNumberFormat="1" applyFont="1" applyBorder="1" applyAlignment="1" applyProtection="1">
      <alignment horizontal="right" vertical="center" indent="1"/>
    </xf>
    <xf numFmtId="165" fontId="1" fillId="0" borderId="3" xfId="0" applyNumberFormat="1" applyFont="1" applyBorder="1" applyAlignment="1" applyProtection="1">
      <alignment horizontal="right" vertical="center" indent="1"/>
    </xf>
    <xf numFmtId="165" fontId="1" fillId="0" borderId="54" xfId="0" applyNumberFormat="1" applyFont="1" applyBorder="1" applyAlignment="1" applyProtection="1">
      <alignment horizontal="right" vertical="center" indent="1"/>
    </xf>
    <xf numFmtId="0" fontId="1" fillId="0" borderId="59" xfId="0" applyFont="1" applyBorder="1" applyAlignment="1" applyProtection="1">
      <alignment horizontal="right" vertical="center" indent="1"/>
    </xf>
    <xf numFmtId="0" fontId="1" fillId="0" borderId="60" xfId="0" applyFont="1" applyBorder="1" applyAlignment="1" applyProtection="1">
      <alignment horizontal="right" vertical="center" indent="1"/>
      <protection locked="0"/>
    </xf>
    <xf numFmtId="165" fontId="1" fillId="0" borderId="60" xfId="0" applyNumberFormat="1" applyFont="1" applyBorder="1" applyAlignment="1" applyProtection="1">
      <alignment horizontal="right" vertical="center" indent="1"/>
    </xf>
    <xf numFmtId="2" fontId="1" fillId="0" borderId="56" xfId="0" applyNumberFormat="1" applyFont="1" applyBorder="1" applyAlignment="1" applyProtection="1">
      <alignment horizontal="right" vertical="center" indent="1"/>
    </xf>
    <xf numFmtId="2" fontId="1" fillId="0" borderId="65" xfId="0" applyNumberFormat="1" applyFont="1" applyBorder="1" applyAlignment="1" applyProtection="1">
      <alignment horizontal="right" vertical="center" indent="1"/>
    </xf>
    <xf numFmtId="2" fontId="1" fillId="0" borderId="54" xfId="0" applyNumberFormat="1" applyFont="1" applyBorder="1" applyAlignment="1" applyProtection="1">
      <alignment horizontal="right" vertical="center" indent="1"/>
      <protection locked="0"/>
    </xf>
    <xf numFmtId="2" fontId="1" fillId="0" borderId="60" xfId="0" applyNumberFormat="1" applyFont="1" applyBorder="1" applyAlignment="1" applyProtection="1">
      <alignment horizontal="right" vertical="center" indent="1"/>
      <protection locked="0"/>
    </xf>
    <xf numFmtId="2" fontId="1" fillId="0" borderId="60" xfId="0" applyNumberFormat="1" applyFont="1" applyBorder="1" applyAlignment="1" applyProtection="1">
      <alignment horizontal="right" vertical="center" indent="1"/>
    </xf>
    <xf numFmtId="0" fontId="1" fillId="0" borderId="0" xfId="0" applyFont="1" applyFill="1" applyAlignment="1" applyProtection="1">
      <alignment vertical="center"/>
    </xf>
    <xf numFmtId="166" fontId="1" fillId="0" borderId="0" xfId="0" applyNumberFormat="1" applyFont="1" applyFill="1" applyBorder="1" applyAlignment="1" applyProtection="1">
      <alignment horizontal="center" vertical="center"/>
    </xf>
    <xf numFmtId="166" fontId="3" fillId="0" borderId="66" xfId="0" applyNumberFormat="1" applyFont="1" applyFill="1" applyBorder="1" applyAlignment="1" applyProtection="1">
      <alignment horizontal="center" vertical="center"/>
    </xf>
    <xf numFmtId="166" fontId="3" fillId="0" borderId="67" xfId="0" applyNumberFormat="1" applyFont="1" applyFill="1" applyBorder="1" applyAlignment="1" applyProtection="1">
      <alignment horizontal="center" vertical="center"/>
    </xf>
    <xf numFmtId="49" fontId="3" fillId="0" borderId="68" xfId="0" applyNumberFormat="1" applyFont="1" applyFill="1" applyBorder="1" applyAlignment="1" applyProtection="1">
      <alignment horizontal="center" vertical="center"/>
    </xf>
    <xf numFmtId="166" fontId="3" fillId="0" borderId="68" xfId="0" applyNumberFormat="1" applyFont="1" applyFill="1" applyBorder="1" applyAlignment="1" applyProtection="1">
      <alignment horizontal="center" vertical="center"/>
    </xf>
    <xf numFmtId="0" fontId="0" fillId="0" borderId="30" xfId="0" applyBorder="1" applyAlignment="1">
      <alignment horizontal="left" vertical="center" indent="1"/>
    </xf>
    <xf numFmtId="0" fontId="0" fillId="0" borderId="31" xfId="0" applyBorder="1" applyAlignment="1">
      <alignment horizontal="left" vertical="center" indent="1"/>
    </xf>
    <xf numFmtId="168" fontId="0" fillId="0" borderId="37" xfId="0" applyNumberFormat="1" applyBorder="1" applyAlignment="1">
      <alignment horizontal="center" vertical="center"/>
    </xf>
    <xf numFmtId="168" fontId="0" fillId="0" borderId="40" xfId="0" applyNumberForma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70" fontId="0" fillId="6" borderId="25" xfId="0" applyNumberFormat="1" applyFill="1" applyBorder="1" applyAlignment="1" applyProtection="1">
      <alignment vertical="center"/>
    </xf>
    <xf numFmtId="170" fontId="0" fillId="6" borderId="69" xfId="0" applyNumberFormat="1" applyFill="1" applyBorder="1" applyAlignment="1" applyProtection="1">
      <alignment vertical="center"/>
    </xf>
    <xf numFmtId="2" fontId="1" fillId="0" borderId="13" xfId="0" applyNumberFormat="1" applyFont="1" applyBorder="1" applyAlignment="1" applyProtection="1">
      <alignment horizontal="center" vertical="center"/>
    </xf>
    <xf numFmtId="2" fontId="1" fillId="0" borderId="14" xfId="0" applyNumberFormat="1" applyFont="1" applyBorder="1" applyAlignment="1" applyProtection="1">
      <alignment horizontal="center" vertical="center"/>
    </xf>
    <xf numFmtId="2" fontId="1" fillId="0" borderId="15" xfId="0" applyNumberFormat="1" applyFont="1" applyBorder="1" applyAlignment="1" applyProtection="1">
      <alignment horizontal="center" vertical="center"/>
    </xf>
    <xf numFmtId="2" fontId="1" fillId="0" borderId="16" xfId="0" applyNumberFormat="1" applyFont="1" applyBorder="1" applyAlignment="1" applyProtection="1">
      <alignment horizontal="center" vertical="center"/>
    </xf>
    <xf numFmtId="2" fontId="0" fillId="0" borderId="15" xfId="0" applyNumberFormat="1" applyBorder="1" applyAlignment="1" applyProtection="1">
      <alignment horizontal="center" vertical="center"/>
      <protection locked="0"/>
    </xf>
    <xf numFmtId="2" fontId="0" fillId="0" borderId="16" xfId="0" applyNumberFormat="1" applyBorder="1" applyAlignment="1" applyProtection="1">
      <alignment horizontal="center" vertical="center"/>
      <protection locked="0"/>
    </xf>
    <xf numFmtId="2" fontId="0" fillId="0" borderId="17" xfId="0" applyNumberFormat="1" applyBorder="1" applyAlignment="1" applyProtection="1">
      <alignment horizontal="center" vertical="center"/>
      <protection locked="0"/>
    </xf>
    <xf numFmtId="2" fontId="0" fillId="0" borderId="18" xfId="0" applyNumberFormat="1" applyBorder="1" applyAlignment="1" applyProtection="1">
      <alignment horizontal="center" vertical="center"/>
      <protection locked="0"/>
    </xf>
    <xf numFmtId="0" fontId="3" fillId="5" borderId="70" xfId="0" applyFont="1" applyFill="1" applyBorder="1" applyAlignment="1" applyProtection="1">
      <alignment horizontal="center" vertical="center"/>
    </xf>
    <xf numFmtId="174" fontId="0" fillId="0" borderId="70" xfId="0" applyNumberFormat="1" applyFill="1" applyBorder="1" applyAlignment="1" applyProtection="1">
      <alignment horizontal="center" vertical="center"/>
    </xf>
    <xf numFmtId="174" fontId="0" fillId="0" borderId="71" xfId="0" applyNumberFormat="1" applyFill="1" applyBorder="1" applyAlignment="1" applyProtection="1">
      <alignment horizontal="center" vertical="center"/>
    </xf>
    <xf numFmtId="174" fontId="0" fillId="0" borderId="72" xfId="0" applyNumberFormat="1" applyFill="1" applyBorder="1" applyAlignment="1" applyProtection="1">
      <alignment horizontal="center" vertical="center"/>
    </xf>
    <xf numFmtId="165" fontId="3" fillId="0" borderId="73" xfId="0" applyNumberFormat="1" applyFont="1" applyBorder="1" applyAlignment="1" applyProtection="1">
      <alignment horizontal="center" vertical="center"/>
    </xf>
    <xf numFmtId="165" fontId="3" fillId="0" borderId="74" xfId="0" applyNumberFormat="1" applyFont="1" applyBorder="1" applyAlignment="1" applyProtection="1">
      <alignment horizontal="center" vertical="center"/>
    </xf>
    <xf numFmtId="165" fontId="3" fillId="0" borderId="75" xfId="0" applyNumberFormat="1" applyFont="1" applyBorder="1" applyAlignment="1" applyProtection="1">
      <alignment horizontal="center" vertical="center"/>
    </xf>
    <xf numFmtId="174" fontId="0" fillId="0" borderId="10" xfId="0" applyNumberFormat="1" applyFill="1" applyBorder="1" applyAlignment="1" applyProtection="1">
      <alignment horizontal="center" vertical="center"/>
    </xf>
    <xf numFmtId="174" fontId="0" fillId="0" borderId="12" xfId="0" applyNumberFormat="1" applyFill="1" applyBorder="1" applyAlignment="1" applyProtection="1">
      <alignment horizontal="center" vertical="center"/>
    </xf>
    <xf numFmtId="174" fontId="0" fillId="0" borderId="11" xfId="0" applyNumberFormat="1" applyFill="1" applyBorder="1" applyAlignment="1" applyProtection="1">
      <alignment horizontal="center" vertical="center"/>
    </xf>
    <xf numFmtId="165" fontId="3" fillId="0" borderId="76" xfId="0" applyNumberFormat="1" applyFont="1" applyBorder="1" applyAlignment="1" applyProtection="1">
      <alignment horizontal="center" vertical="center"/>
    </xf>
    <xf numFmtId="165" fontId="3" fillId="0" borderId="77" xfId="0" applyNumberFormat="1" applyFont="1" applyBorder="1" applyAlignment="1" applyProtection="1">
      <alignment horizontal="center" vertical="center"/>
    </xf>
    <xf numFmtId="165" fontId="3" fillId="0" borderId="78" xfId="0" applyNumberFormat="1" applyFont="1" applyBorder="1" applyAlignment="1" applyProtection="1">
      <alignment horizontal="center" vertical="center"/>
    </xf>
    <xf numFmtId="0" fontId="3" fillId="8" borderId="32" xfId="0" applyFont="1" applyFill="1" applyBorder="1" applyAlignment="1" applyProtection="1">
      <alignment horizontal="center" vertical="center"/>
    </xf>
    <xf numFmtId="0" fontId="3" fillId="8" borderId="34" xfId="0" applyFont="1" applyFill="1" applyBorder="1" applyAlignment="1" applyProtection="1">
      <alignment horizontal="center" vertical="center"/>
    </xf>
    <xf numFmtId="166" fontId="3" fillId="8" borderId="32" xfId="0" applyNumberFormat="1" applyFont="1" applyFill="1" applyBorder="1" applyAlignment="1" applyProtection="1">
      <alignment horizontal="center" vertical="center"/>
    </xf>
    <xf numFmtId="166" fontId="3" fillId="8" borderId="33" xfId="0" applyNumberFormat="1" applyFont="1" applyFill="1" applyBorder="1" applyAlignment="1" applyProtection="1">
      <alignment horizontal="center" vertical="center"/>
    </xf>
    <xf numFmtId="166" fontId="3" fillId="8" borderId="34" xfId="0" applyNumberFormat="1" applyFont="1" applyFill="1" applyBorder="1" applyAlignment="1" applyProtection="1">
      <alignment horizontal="center" vertical="center"/>
    </xf>
    <xf numFmtId="166" fontId="1" fillId="0" borderId="41" xfId="0" applyNumberFormat="1" applyFont="1" applyFill="1" applyBorder="1" applyAlignment="1" applyProtection="1">
      <alignment horizontal="right" vertical="center" indent="1"/>
    </xf>
    <xf numFmtId="166" fontId="1" fillId="0" borderId="42" xfId="0" applyNumberFormat="1" applyFont="1" applyFill="1" applyBorder="1" applyAlignment="1" applyProtection="1">
      <alignment horizontal="right" vertical="center" indent="1"/>
    </xf>
    <xf numFmtId="164" fontId="6" fillId="0" borderId="0" xfId="1" applyNumberFormat="1" applyFill="1" applyBorder="1" applyProtection="1">
      <alignment horizontal="center" vertical="top"/>
    </xf>
    <xf numFmtId="173" fontId="2" fillId="0" borderId="29" xfId="0" applyNumberFormat="1" applyFont="1" applyFill="1" applyBorder="1" applyAlignment="1" applyProtection="1">
      <alignment horizontal="left" indent="1"/>
    </xf>
    <xf numFmtId="166" fontId="1" fillId="0" borderId="35" xfId="0" applyNumberFormat="1" applyFont="1" applyFill="1" applyBorder="1" applyAlignment="1" applyProtection="1">
      <alignment horizontal="right" vertical="center" indent="1"/>
    </xf>
    <xf numFmtId="166" fontId="1" fillId="0" borderId="36" xfId="0" applyNumberFormat="1" applyFont="1" applyFill="1" applyBorder="1" applyAlignment="1" applyProtection="1">
      <alignment horizontal="right" vertical="center" indent="1"/>
    </xf>
    <xf numFmtId="166" fontId="1" fillId="0" borderId="38" xfId="0" applyNumberFormat="1" applyFont="1" applyFill="1" applyBorder="1" applyAlignment="1" applyProtection="1">
      <alignment horizontal="right" vertical="center" indent="1"/>
    </xf>
    <xf numFmtId="166" fontId="1" fillId="0" borderId="39" xfId="0" applyNumberFormat="1" applyFont="1" applyFill="1" applyBorder="1" applyAlignment="1" applyProtection="1">
      <alignment horizontal="right" vertical="center" indent="1"/>
    </xf>
    <xf numFmtId="173" fontId="2" fillId="0" borderId="1" xfId="0" applyNumberFormat="1" applyFont="1" applyFill="1" applyBorder="1" applyAlignment="1" applyProtection="1">
      <alignment horizontal="left" indent="1"/>
    </xf>
    <xf numFmtId="0" fontId="7" fillId="7" borderId="44" xfId="0" applyFont="1" applyFill="1" applyBorder="1" applyAlignment="1">
      <alignment horizontal="center" vertical="center"/>
    </xf>
    <xf numFmtId="0" fontId="7" fillId="7" borderId="45" xfId="0" applyFont="1" applyFill="1" applyBorder="1" applyAlignment="1">
      <alignment horizontal="center" vertical="center"/>
    </xf>
    <xf numFmtId="0" fontId="7" fillId="7" borderId="46" xfId="0" applyFont="1" applyFill="1" applyBorder="1" applyAlignment="1">
      <alignment horizontal="center" vertical="center"/>
    </xf>
    <xf numFmtId="0" fontId="7" fillId="9" borderId="44" xfId="0" applyFont="1" applyFill="1" applyBorder="1" applyAlignment="1">
      <alignment horizontal="center" vertical="center"/>
    </xf>
    <xf numFmtId="0" fontId="7" fillId="9" borderId="46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71" fontId="4" fillId="0" borderId="6" xfId="0" applyNumberFormat="1" applyFont="1" applyBorder="1" applyAlignment="1">
      <alignment horizontal="center" vertical="center" textRotation="90"/>
    </xf>
    <xf numFmtId="171" fontId="4" fillId="0" borderId="7" xfId="0" applyNumberFormat="1" applyFont="1" applyBorder="1" applyAlignment="1">
      <alignment horizontal="center" vertical="center" textRotation="90"/>
    </xf>
    <xf numFmtId="171" fontId="4" fillId="0" borderId="8" xfId="0" applyNumberFormat="1" applyFont="1" applyBorder="1" applyAlignment="1">
      <alignment horizontal="center" vertical="center" textRotation="90"/>
    </xf>
    <xf numFmtId="172" fontId="4" fillId="0" borderId="6" xfId="0" applyNumberFormat="1" applyFont="1" applyBorder="1" applyAlignment="1">
      <alignment horizontal="center" vertical="center" textRotation="90"/>
    </xf>
    <xf numFmtId="172" fontId="4" fillId="0" borderId="7" xfId="0" applyNumberFormat="1" applyFont="1" applyBorder="1" applyAlignment="1">
      <alignment horizontal="center" vertical="center" textRotation="90"/>
    </xf>
    <xf numFmtId="172" fontId="4" fillId="0" borderId="8" xfId="0" applyNumberFormat="1" applyFont="1" applyBorder="1" applyAlignment="1">
      <alignment horizontal="center" vertical="center" textRotation="90"/>
    </xf>
    <xf numFmtId="170" fontId="0" fillId="6" borderId="69" xfId="0" applyNumberFormat="1" applyFill="1" applyBorder="1" applyAlignment="1" applyProtection="1">
      <alignment horizontal="center" vertical="center"/>
    </xf>
    <xf numFmtId="170" fontId="0" fillId="6" borderId="26" xfId="0" applyNumberFormat="1" applyFill="1" applyBorder="1" applyAlignment="1" applyProtection="1">
      <alignment horizontal="center" vertical="center"/>
    </xf>
    <xf numFmtId="0" fontId="3" fillId="0" borderId="50" xfId="0" applyFont="1" applyFill="1" applyBorder="1" applyAlignment="1" applyProtection="1">
      <alignment horizontal="center" vertical="center"/>
    </xf>
    <xf numFmtId="0" fontId="3" fillId="0" borderId="51" xfId="0" applyFont="1" applyFill="1" applyBorder="1" applyAlignment="1" applyProtection="1">
      <alignment horizontal="center" vertical="center"/>
    </xf>
    <xf numFmtId="169" fontId="6" fillId="0" borderId="0" xfId="1" applyNumberFormat="1" applyFill="1" applyBorder="1" applyProtection="1">
      <alignment horizontal="center" vertical="top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28" xfId="0" applyFont="1" applyFill="1" applyBorder="1" applyAlignment="1" applyProtection="1">
      <alignment horizontal="center" vertical="center"/>
    </xf>
  </cellXfs>
  <cellStyles count="2">
    <cellStyle name="Standard" xfId="0" builtinId="0" customBuiltin="1"/>
    <cellStyle name="Überschrift" xfId="1" builtinId="15" customBuiltin="1"/>
  </cellStyles>
  <dxfs count="24">
    <dxf>
      <numFmt numFmtId="170" formatCode=";;;"/>
    </dxf>
    <dxf>
      <font>
        <color rgb="FFFF0000"/>
      </font>
    </dxf>
    <dxf>
      <numFmt numFmtId="170" formatCode=";;;"/>
    </dxf>
    <dxf>
      <font>
        <color rgb="FFFF0000"/>
      </font>
    </dxf>
    <dxf>
      <numFmt numFmtId="170" formatCode=";;;"/>
    </dxf>
    <dxf>
      <font>
        <color rgb="FFFF0000"/>
      </font>
    </dxf>
    <dxf>
      <numFmt numFmtId="170" formatCode=";;;"/>
    </dxf>
    <dxf>
      <font>
        <color rgb="FFFF0000"/>
      </font>
    </dxf>
    <dxf>
      <numFmt numFmtId="170" formatCode=";;;"/>
    </dxf>
    <dxf>
      <font>
        <color rgb="FFFF0000"/>
      </font>
    </dxf>
    <dxf>
      <numFmt numFmtId="170" formatCode=";;;"/>
    </dxf>
    <dxf>
      <font>
        <color rgb="FFFF0000"/>
      </font>
    </dxf>
    <dxf>
      <numFmt numFmtId="170" formatCode=";;;"/>
    </dxf>
    <dxf>
      <font>
        <color rgb="FFFF0000"/>
      </font>
    </dxf>
    <dxf>
      <numFmt numFmtId="170" formatCode=";;;"/>
    </dxf>
    <dxf>
      <font>
        <color rgb="FFFF0000"/>
      </font>
    </dxf>
    <dxf>
      <numFmt numFmtId="170" formatCode=";;;"/>
    </dxf>
    <dxf>
      <font>
        <color rgb="FFFF0000"/>
      </font>
    </dxf>
    <dxf>
      <numFmt numFmtId="170" formatCode=";;;"/>
    </dxf>
    <dxf>
      <font>
        <color rgb="FFFF0000"/>
      </font>
    </dxf>
    <dxf>
      <numFmt numFmtId="170" formatCode=";;;"/>
    </dxf>
    <dxf>
      <font>
        <color rgb="FFFF0000"/>
      </font>
    </dxf>
    <dxf>
      <numFmt numFmtId="170" formatCode=";;;"/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B1:J30"/>
  <sheetViews>
    <sheetView showGridLines="0" tabSelected="1" zoomScaleNormal="100" workbookViewId="0">
      <selection activeCell="H3" sqref="H3:J3"/>
    </sheetView>
  </sheetViews>
  <sheetFormatPr baseColWidth="10" defaultColWidth="9" defaultRowHeight="15" x14ac:dyDescent="0.25"/>
  <cols>
    <col min="1" max="1" width="2.85546875" style="51" customWidth="1"/>
    <col min="2" max="4" width="14.28515625" style="3" customWidth="1"/>
    <col min="5" max="5" width="3.42578125" style="3" customWidth="1"/>
    <col min="6" max="7" width="14.28515625" style="3" customWidth="1"/>
    <col min="8" max="8" width="3.5703125" style="3" customWidth="1"/>
    <col min="9" max="10" width="14.28515625" style="3" customWidth="1"/>
    <col min="11" max="11" width="9" style="51" customWidth="1"/>
    <col min="12" max="16384" width="9" style="51"/>
  </cols>
  <sheetData>
    <row r="1" spans="2:10" ht="30" customHeight="1" x14ac:dyDescent="0.25">
      <c r="B1" s="139" t="s">
        <v>0</v>
      </c>
      <c r="C1" s="139"/>
      <c r="D1" s="139"/>
      <c r="E1" s="139"/>
      <c r="F1" s="139"/>
      <c r="G1" s="139"/>
      <c r="H1" s="139"/>
      <c r="I1" s="139"/>
      <c r="J1" s="139"/>
    </row>
    <row r="2" spans="2:10" ht="18.75" customHeight="1" x14ac:dyDescent="0.25">
      <c r="B2" s="52"/>
      <c r="C2" s="52"/>
    </row>
    <row r="3" spans="2:10" customFormat="1" ht="18.75" customHeight="1" x14ac:dyDescent="0.3">
      <c r="B3" s="49" t="s">
        <v>1</v>
      </c>
      <c r="C3" s="140"/>
      <c r="D3" s="140"/>
      <c r="E3" s="140"/>
      <c r="F3" s="3"/>
      <c r="G3" s="49" t="s">
        <v>41</v>
      </c>
      <c r="H3" s="145">
        <v>2016</v>
      </c>
      <c r="I3" s="145"/>
      <c r="J3" s="145"/>
    </row>
    <row r="4" spans="2:10" customFormat="1" ht="15" customHeight="1" x14ac:dyDescent="0.3">
      <c r="B4" s="45"/>
      <c r="C4" s="58"/>
      <c r="D4" s="58"/>
      <c r="E4" s="58"/>
      <c r="F4" s="45"/>
      <c r="G4" s="45"/>
      <c r="H4" s="45"/>
      <c r="I4" s="45"/>
      <c r="J4" s="45"/>
    </row>
    <row r="5" spans="2:10" ht="18.75" customHeight="1" x14ac:dyDescent="0.3">
      <c r="B5" s="49" t="s">
        <v>2</v>
      </c>
      <c r="C5" s="140"/>
      <c r="D5" s="140"/>
      <c r="E5" s="140"/>
      <c r="F5" s="51"/>
      <c r="G5" s="49" t="s">
        <v>3</v>
      </c>
      <c r="H5" s="145"/>
      <c r="I5" s="145"/>
      <c r="J5" s="145"/>
    </row>
    <row r="6" spans="2:10" ht="18.75" customHeight="1" thickBot="1" x14ac:dyDescent="0.35">
      <c r="B6" s="49"/>
      <c r="C6" s="50"/>
      <c r="D6" s="50"/>
      <c r="E6" s="45"/>
      <c r="F6" s="49"/>
      <c r="G6" s="50"/>
      <c r="H6" s="50"/>
      <c r="I6" s="50"/>
      <c r="J6" s="50"/>
    </row>
    <row r="7" spans="2:10" ht="18.75" customHeight="1" thickBot="1" x14ac:dyDescent="0.35">
      <c r="B7" s="146" t="s">
        <v>43</v>
      </c>
      <c r="C7" s="147"/>
      <c r="D7" s="148"/>
      <c r="E7" s="45"/>
      <c r="F7" s="49"/>
      <c r="G7" s="50"/>
      <c r="H7" s="50"/>
      <c r="I7" s="50"/>
      <c r="J7" s="50"/>
    </row>
    <row r="8" spans="2:10" ht="16.5" customHeight="1" x14ac:dyDescent="0.25">
      <c r="B8" s="141" t="s">
        <v>44</v>
      </c>
      <c r="C8" s="142"/>
      <c r="D8" s="68"/>
      <c r="F8" s="59"/>
      <c r="G8" s="59"/>
      <c r="H8" s="59"/>
      <c r="I8" s="59"/>
      <c r="J8" s="59"/>
    </row>
    <row r="9" spans="2:10" ht="16.5" customHeight="1" x14ac:dyDescent="0.25">
      <c r="B9" s="143" t="s">
        <v>45</v>
      </c>
      <c r="C9" s="144"/>
      <c r="D9" s="69"/>
      <c r="F9" s="59"/>
      <c r="G9" s="59"/>
      <c r="H9" s="59"/>
      <c r="I9" s="59"/>
      <c r="J9" s="59"/>
    </row>
    <row r="10" spans="2:10" ht="16.5" customHeight="1" thickBot="1" x14ac:dyDescent="0.3">
      <c r="B10" s="137" t="s">
        <v>46</v>
      </c>
      <c r="C10" s="138"/>
      <c r="D10" s="70"/>
      <c r="F10" s="59"/>
      <c r="G10" s="59"/>
      <c r="H10" s="59"/>
      <c r="I10" s="59"/>
      <c r="J10" s="59"/>
    </row>
    <row r="11" spans="2:10" ht="22.5" customHeight="1" thickBot="1" x14ac:dyDescent="0.3">
      <c r="B11" s="52"/>
      <c r="C11" s="52"/>
    </row>
    <row r="12" spans="2:10" ht="18.75" customHeight="1" x14ac:dyDescent="0.25">
      <c r="B12" s="134" t="s">
        <v>49</v>
      </c>
      <c r="C12" s="135"/>
      <c r="D12" s="136"/>
      <c r="E12" s="6"/>
      <c r="F12" s="132" t="s">
        <v>5</v>
      </c>
      <c r="G12" s="133"/>
      <c r="H12" s="6"/>
      <c r="I12" s="132" t="s">
        <v>47</v>
      </c>
      <c r="J12" s="133"/>
    </row>
    <row r="13" spans="2:10" s="71" customFormat="1" ht="18.75" customHeight="1" thickBot="1" x14ac:dyDescent="0.3">
      <c r="B13" s="99" t="s">
        <v>4</v>
      </c>
      <c r="C13" s="100" t="s">
        <v>26</v>
      </c>
      <c r="D13" s="101" t="s">
        <v>48</v>
      </c>
      <c r="E13" s="97"/>
      <c r="F13" s="99" t="s">
        <v>4</v>
      </c>
      <c r="G13" s="102" t="s">
        <v>26</v>
      </c>
      <c r="H13" s="98"/>
      <c r="I13" s="99" t="s">
        <v>4</v>
      </c>
      <c r="J13" s="102" t="s">
        <v>26</v>
      </c>
    </row>
    <row r="14" spans="2:10" s="71" customFormat="1" ht="16.5" customHeight="1" x14ac:dyDescent="0.25">
      <c r="B14" s="75" t="s">
        <v>7</v>
      </c>
      <c r="C14" s="80">
        <f ca="1">Jan!$G$55</f>
        <v>0</v>
      </c>
      <c r="D14" s="81" t="str">
        <f t="shared" ref="D14:D25" ca="1" si="0">IF(C14=0,"",C14-$D$8)</f>
        <v/>
      </c>
      <c r="E14" s="18"/>
      <c r="F14" s="75" t="s">
        <v>7</v>
      </c>
      <c r="G14" s="92">
        <f ca="1">Jan!$K$55</f>
        <v>0</v>
      </c>
      <c r="H14" s="72"/>
      <c r="I14" s="75" t="s">
        <v>7</v>
      </c>
      <c r="J14" s="92">
        <f ca="1">Jan!$L$55</f>
        <v>0</v>
      </c>
    </row>
    <row r="15" spans="2:10" s="71" customFormat="1" ht="16.5" customHeight="1" x14ac:dyDescent="0.25">
      <c r="B15" s="76" t="s">
        <v>8</v>
      </c>
      <c r="C15" s="82">
        <f ca="1">Feb!$G$55</f>
        <v>0</v>
      </c>
      <c r="D15" s="83" t="str">
        <f t="shared" ca="1" si="0"/>
        <v/>
      </c>
      <c r="E15" s="18"/>
      <c r="F15" s="76" t="s">
        <v>8</v>
      </c>
      <c r="G15" s="83">
        <f ca="1">Feb!$K$55</f>
        <v>0</v>
      </c>
      <c r="H15" s="72"/>
      <c r="I15" s="76" t="s">
        <v>8</v>
      </c>
      <c r="J15" s="83">
        <f ca="1">Feb!$L$55</f>
        <v>0</v>
      </c>
    </row>
    <row r="16" spans="2:10" s="71" customFormat="1" ht="16.5" customHeight="1" x14ac:dyDescent="0.25">
      <c r="B16" s="76" t="s">
        <v>9</v>
      </c>
      <c r="C16" s="82">
        <f ca="1">Mrz!$G$55</f>
        <v>0</v>
      </c>
      <c r="D16" s="83" t="str">
        <f t="shared" ca="1" si="0"/>
        <v/>
      </c>
      <c r="E16" s="18"/>
      <c r="F16" s="76" t="s">
        <v>9</v>
      </c>
      <c r="G16" s="83">
        <f ca="1">Mrz!$K$55</f>
        <v>0</v>
      </c>
      <c r="H16" s="72"/>
      <c r="I16" s="76" t="s">
        <v>9</v>
      </c>
      <c r="J16" s="83">
        <f ca="1">Mrz!$L$55</f>
        <v>0</v>
      </c>
    </row>
    <row r="17" spans="2:10" s="71" customFormat="1" ht="16.5" customHeight="1" x14ac:dyDescent="0.25">
      <c r="B17" s="76" t="s">
        <v>10</v>
      </c>
      <c r="C17" s="82">
        <f ca="1">Apr!$G$55</f>
        <v>0</v>
      </c>
      <c r="D17" s="83" t="str">
        <f t="shared" ca="1" si="0"/>
        <v/>
      </c>
      <c r="E17" s="18"/>
      <c r="F17" s="76" t="s">
        <v>10</v>
      </c>
      <c r="G17" s="83">
        <f ca="1">Apr!$K$55</f>
        <v>0</v>
      </c>
      <c r="H17" s="72"/>
      <c r="I17" s="76" t="s">
        <v>10</v>
      </c>
      <c r="J17" s="83">
        <f ca="1">Apr!$L$55</f>
        <v>0</v>
      </c>
    </row>
    <row r="18" spans="2:10" s="71" customFormat="1" ht="16.5" customHeight="1" x14ac:dyDescent="0.25">
      <c r="B18" s="76" t="s">
        <v>11</v>
      </c>
      <c r="C18" s="82">
        <f ca="1">Mai!$G$55</f>
        <v>0</v>
      </c>
      <c r="D18" s="84" t="str">
        <f t="shared" ca="1" si="0"/>
        <v/>
      </c>
      <c r="E18" s="18"/>
      <c r="F18" s="76" t="s">
        <v>11</v>
      </c>
      <c r="G18" s="83">
        <f ca="1">Mai!$K$55</f>
        <v>0</v>
      </c>
      <c r="H18" s="72"/>
      <c r="I18" s="76" t="s">
        <v>11</v>
      </c>
      <c r="J18" s="83">
        <f ca="1">Mai!$L$55</f>
        <v>0</v>
      </c>
    </row>
    <row r="19" spans="2:10" s="71" customFormat="1" ht="16.5" customHeight="1" x14ac:dyDescent="0.25">
      <c r="B19" s="76" t="s">
        <v>12</v>
      </c>
      <c r="C19" s="82">
        <f ca="1">Jun!$G$55</f>
        <v>0</v>
      </c>
      <c r="D19" s="83" t="str">
        <f t="shared" ca="1" si="0"/>
        <v/>
      </c>
      <c r="E19" s="18"/>
      <c r="F19" s="76" t="s">
        <v>12</v>
      </c>
      <c r="G19" s="83">
        <f ca="1">Jun!$K$55</f>
        <v>0</v>
      </c>
      <c r="H19" s="72"/>
      <c r="I19" s="76" t="s">
        <v>12</v>
      </c>
      <c r="J19" s="83">
        <f ca="1">Jun!$L$55</f>
        <v>0</v>
      </c>
    </row>
    <row r="20" spans="2:10" s="71" customFormat="1" ht="16.5" customHeight="1" x14ac:dyDescent="0.25">
      <c r="B20" s="76" t="s">
        <v>13</v>
      </c>
      <c r="C20" s="82">
        <f ca="1">Jul!$G$55</f>
        <v>0</v>
      </c>
      <c r="D20" s="83" t="str">
        <f t="shared" ca="1" si="0"/>
        <v/>
      </c>
      <c r="E20" s="18"/>
      <c r="F20" s="76" t="s">
        <v>13</v>
      </c>
      <c r="G20" s="83">
        <f ca="1">Jul!$K$55</f>
        <v>0</v>
      </c>
      <c r="H20" s="72"/>
      <c r="I20" s="76" t="s">
        <v>13</v>
      </c>
      <c r="J20" s="83">
        <f ca="1">Jul!$L$55</f>
        <v>0</v>
      </c>
    </row>
    <row r="21" spans="2:10" s="71" customFormat="1" ht="16.5" customHeight="1" x14ac:dyDescent="0.25">
      <c r="B21" s="76" t="s">
        <v>14</v>
      </c>
      <c r="C21" s="82">
        <f ca="1">Aug!$G$55</f>
        <v>0</v>
      </c>
      <c r="D21" s="83" t="str">
        <f t="shared" ca="1" si="0"/>
        <v/>
      </c>
      <c r="E21" s="18"/>
      <c r="F21" s="76" t="s">
        <v>14</v>
      </c>
      <c r="G21" s="83">
        <f ca="1">Aug!$K$55</f>
        <v>0</v>
      </c>
      <c r="H21" s="72"/>
      <c r="I21" s="76" t="s">
        <v>14</v>
      </c>
      <c r="J21" s="83">
        <f ca="1">Aug!$L$55</f>
        <v>0</v>
      </c>
    </row>
    <row r="22" spans="2:10" s="71" customFormat="1" ht="16.5" customHeight="1" x14ac:dyDescent="0.25">
      <c r="B22" s="76" t="s">
        <v>15</v>
      </c>
      <c r="C22" s="82">
        <f ca="1">Sep!$G$55</f>
        <v>0</v>
      </c>
      <c r="D22" s="83" t="str">
        <f t="shared" ca="1" si="0"/>
        <v/>
      </c>
      <c r="E22" s="18"/>
      <c r="F22" s="76" t="s">
        <v>15</v>
      </c>
      <c r="G22" s="83">
        <f ca="1">Sep!$K$55</f>
        <v>0</v>
      </c>
      <c r="H22" s="72"/>
      <c r="I22" s="76" t="s">
        <v>15</v>
      </c>
      <c r="J22" s="83">
        <f ca="1">Sep!$L$55</f>
        <v>0</v>
      </c>
    </row>
    <row r="23" spans="2:10" s="71" customFormat="1" ht="16.5" customHeight="1" x14ac:dyDescent="0.25">
      <c r="B23" s="76" t="s">
        <v>16</v>
      </c>
      <c r="C23" s="82">
        <f ca="1">Okt!$G$55</f>
        <v>0</v>
      </c>
      <c r="D23" s="83" t="str">
        <f t="shared" ca="1" si="0"/>
        <v/>
      </c>
      <c r="E23" s="18"/>
      <c r="F23" s="76" t="s">
        <v>16</v>
      </c>
      <c r="G23" s="83">
        <f ca="1">Okt!$K$55</f>
        <v>0</v>
      </c>
      <c r="H23" s="72"/>
      <c r="I23" s="76" t="s">
        <v>16</v>
      </c>
      <c r="J23" s="83">
        <f ca="1">Okt!$L$55</f>
        <v>0</v>
      </c>
    </row>
    <row r="24" spans="2:10" s="71" customFormat="1" ht="16.5" customHeight="1" x14ac:dyDescent="0.25">
      <c r="B24" s="76" t="s">
        <v>17</v>
      </c>
      <c r="C24" s="82">
        <f ca="1">Nov!$G$55</f>
        <v>0</v>
      </c>
      <c r="D24" s="83" t="str">
        <f t="shared" ca="1" si="0"/>
        <v/>
      </c>
      <c r="E24" s="18"/>
      <c r="F24" s="76" t="s">
        <v>17</v>
      </c>
      <c r="G24" s="83">
        <f ca="1">Nov!$K$55</f>
        <v>0</v>
      </c>
      <c r="H24" s="72"/>
      <c r="I24" s="76" t="s">
        <v>17</v>
      </c>
      <c r="J24" s="83">
        <f ca="1">Nov!$L$55</f>
        <v>0</v>
      </c>
    </row>
    <row r="25" spans="2:10" s="71" customFormat="1" ht="16.5" customHeight="1" thickBot="1" x14ac:dyDescent="0.3">
      <c r="B25" s="77" t="s">
        <v>18</v>
      </c>
      <c r="C25" s="85">
        <f ca="1">Dez!$G$55</f>
        <v>0</v>
      </c>
      <c r="D25" s="86" t="str">
        <f t="shared" ca="1" si="0"/>
        <v/>
      </c>
      <c r="E25" s="18"/>
      <c r="F25" s="77" t="s">
        <v>18</v>
      </c>
      <c r="G25" s="86">
        <f ca="1">Dez!$K$55</f>
        <v>0</v>
      </c>
      <c r="H25" s="72"/>
      <c r="I25" s="77" t="s">
        <v>18</v>
      </c>
      <c r="J25" s="86">
        <f ca="1">Dez!$L$55</f>
        <v>0</v>
      </c>
    </row>
    <row r="26" spans="2:10" s="71" customFormat="1" ht="16.5" customHeight="1" thickTop="1" thickBot="1" x14ac:dyDescent="0.3">
      <c r="B26" s="76" t="s">
        <v>20</v>
      </c>
      <c r="C26" s="87">
        <f ca="1">SUM(C14:C25)</f>
        <v>0</v>
      </c>
      <c r="D26" s="88">
        <f ca="1">SUM(D14:D25)</f>
        <v>0</v>
      </c>
      <c r="E26" s="18"/>
      <c r="F26" s="79" t="s">
        <v>20</v>
      </c>
      <c r="G26" s="93">
        <f ca="1">SUM(G14:G25)</f>
        <v>0</v>
      </c>
      <c r="H26" s="72"/>
      <c r="I26" s="78" t="s">
        <v>20</v>
      </c>
      <c r="J26" s="96">
        <f ca="1">SUM(J14:J25)</f>
        <v>0</v>
      </c>
    </row>
    <row r="27" spans="2:10" s="71" customFormat="1" ht="16.5" customHeight="1" thickBot="1" x14ac:dyDescent="0.3">
      <c r="B27" s="78" t="s">
        <v>19</v>
      </c>
      <c r="C27" s="89"/>
      <c r="D27" s="90"/>
      <c r="E27" s="18"/>
      <c r="F27" s="76" t="s">
        <v>50</v>
      </c>
      <c r="G27" s="94"/>
      <c r="H27" s="72"/>
    </row>
    <row r="28" spans="2:10" s="71" customFormat="1" ht="16.5" customHeight="1" thickBot="1" x14ac:dyDescent="0.3">
      <c r="B28" s="73"/>
      <c r="C28" s="89"/>
      <c r="D28" s="91">
        <f ca="1">SUM(D26:D27)</f>
        <v>0</v>
      </c>
      <c r="E28" s="18"/>
      <c r="F28" s="78" t="s">
        <v>51</v>
      </c>
      <c r="G28" s="95"/>
      <c r="H28" s="72"/>
      <c r="I28" s="72"/>
      <c r="J28" s="72"/>
    </row>
    <row r="29" spans="2:10" s="71" customFormat="1" ht="16.5" customHeight="1" thickBot="1" x14ac:dyDescent="0.3">
      <c r="E29" s="18"/>
      <c r="F29" s="74"/>
      <c r="G29" s="96">
        <f ca="1">G27+G28-G26</f>
        <v>0</v>
      </c>
      <c r="H29" s="72"/>
      <c r="I29" s="72"/>
      <c r="J29" s="72"/>
    </row>
    <row r="30" spans="2:10" s="71" customFormat="1" x14ac:dyDescent="0.25">
      <c r="B30" s="18"/>
      <c r="C30" s="18"/>
      <c r="D30" s="18"/>
      <c r="E30" s="18"/>
      <c r="F30" s="18"/>
      <c r="G30" s="18"/>
      <c r="H30" s="18"/>
      <c r="I30" s="18"/>
      <c r="J30" s="18"/>
    </row>
  </sheetData>
  <mergeCells count="12">
    <mergeCell ref="I12:J12"/>
    <mergeCell ref="F12:G12"/>
    <mergeCell ref="B12:D12"/>
    <mergeCell ref="B10:C10"/>
    <mergeCell ref="B1:J1"/>
    <mergeCell ref="C3:E3"/>
    <mergeCell ref="C5:E5"/>
    <mergeCell ref="B8:C8"/>
    <mergeCell ref="B9:C9"/>
    <mergeCell ref="H5:J5"/>
    <mergeCell ref="H3:J3"/>
    <mergeCell ref="B7:D7"/>
  </mergeCells>
  <printOptions horizontalCentered="1"/>
  <pageMargins left="0.31496062992125984" right="0.31496062992125984" top="0.59055118110236227" bottom="0.59055118110236227" header="0.39370078740157483" footer="0.3937007874015748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1:C27"/>
  <sheetViews>
    <sheetView showGridLines="0" workbookViewId="0">
      <selection activeCell="B12" sqref="B12"/>
    </sheetView>
  </sheetViews>
  <sheetFormatPr baseColWidth="10" defaultColWidth="9" defaultRowHeight="15" x14ac:dyDescent="0.25"/>
  <cols>
    <col min="1" max="1" width="2.85546875" style="8" customWidth="1"/>
    <col min="2" max="2" width="28.5703125" style="8" customWidth="1"/>
    <col min="3" max="3" width="11.42578125" style="8" customWidth="1"/>
    <col min="4" max="16384" width="9" style="8"/>
  </cols>
  <sheetData>
    <row r="1" spans="2:3" ht="15.75" thickBot="1" x14ac:dyDescent="0.3"/>
    <row r="2" spans="2:3" ht="18.75" customHeight="1" thickBot="1" x14ac:dyDescent="0.3">
      <c r="B2" s="149" t="s">
        <v>52</v>
      </c>
      <c r="C2" s="150"/>
    </row>
    <row r="3" spans="2:3" ht="16.5" customHeight="1" x14ac:dyDescent="0.25">
      <c r="B3" s="103" t="s">
        <v>29</v>
      </c>
      <c r="C3" s="105">
        <v>42370</v>
      </c>
    </row>
    <row r="4" spans="2:3" ht="16.5" customHeight="1" x14ac:dyDescent="0.25">
      <c r="B4" s="103" t="s">
        <v>30</v>
      </c>
      <c r="C4" s="106">
        <v>42454</v>
      </c>
    </row>
    <row r="5" spans="2:3" ht="16.5" customHeight="1" x14ac:dyDescent="0.25">
      <c r="B5" s="103" t="s">
        <v>31</v>
      </c>
      <c r="C5" s="106">
        <v>42457</v>
      </c>
    </row>
    <row r="6" spans="2:3" ht="16.5" customHeight="1" x14ac:dyDescent="0.25">
      <c r="B6" s="103" t="s">
        <v>57</v>
      </c>
      <c r="C6" s="106">
        <v>42491</v>
      </c>
    </row>
    <row r="7" spans="2:3" ht="16.5" customHeight="1" x14ac:dyDescent="0.25">
      <c r="B7" s="103" t="s">
        <v>53</v>
      </c>
      <c r="C7" s="106">
        <v>42495</v>
      </c>
    </row>
    <row r="8" spans="2:3" ht="16.5" customHeight="1" x14ac:dyDescent="0.25">
      <c r="B8" s="103" t="s">
        <v>32</v>
      </c>
      <c r="C8" s="106">
        <v>42506</v>
      </c>
    </row>
    <row r="9" spans="2:3" ht="16.5" customHeight="1" x14ac:dyDescent="0.25">
      <c r="B9" s="103" t="s">
        <v>33</v>
      </c>
      <c r="C9" s="106">
        <v>42646</v>
      </c>
    </row>
    <row r="10" spans="2:3" ht="16.5" customHeight="1" x14ac:dyDescent="0.25">
      <c r="B10" s="103" t="s">
        <v>54</v>
      </c>
      <c r="C10" s="106">
        <v>42729</v>
      </c>
    </row>
    <row r="11" spans="2:3" ht="16.5" customHeight="1" x14ac:dyDescent="0.25">
      <c r="B11" s="103" t="s">
        <v>55</v>
      </c>
      <c r="C11" s="106">
        <v>42730</v>
      </c>
    </row>
    <row r="12" spans="2:3" ht="16.5" customHeight="1" x14ac:dyDescent="0.25">
      <c r="B12" s="103"/>
      <c r="C12" s="106"/>
    </row>
    <row r="13" spans="2:3" ht="16.5" customHeight="1" x14ac:dyDescent="0.25">
      <c r="B13" s="103"/>
      <c r="C13" s="107"/>
    </row>
    <row r="14" spans="2:3" ht="16.5" customHeight="1" x14ac:dyDescent="0.25">
      <c r="B14" s="103"/>
      <c r="C14" s="107"/>
    </row>
    <row r="15" spans="2:3" ht="16.5" customHeight="1" x14ac:dyDescent="0.25">
      <c r="B15" s="103"/>
      <c r="C15" s="107"/>
    </row>
    <row r="16" spans="2:3" ht="16.5" customHeight="1" x14ac:dyDescent="0.25">
      <c r="B16" s="103"/>
      <c r="C16" s="107"/>
    </row>
    <row r="17" spans="2:3" ht="16.5" customHeight="1" x14ac:dyDescent="0.25">
      <c r="B17" s="103"/>
      <c r="C17" s="107"/>
    </row>
    <row r="18" spans="2:3" ht="16.5" customHeight="1" x14ac:dyDescent="0.25">
      <c r="B18" s="103"/>
      <c r="C18" s="107"/>
    </row>
    <row r="19" spans="2:3" ht="16.5" customHeight="1" x14ac:dyDescent="0.25">
      <c r="B19" s="103"/>
      <c r="C19" s="107"/>
    </row>
    <row r="20" spans="2:3" ht="16.5" customHeight="1" x14ac:dyDescent="0.25">
      <c r="B20" s="103"/>
      <c r="C20" s="107"/>
    </row>
    <row r="21" spans="2:3" ht="16.5" customHeight="1" x14ac:dyDescent="0.25">
      <c r="B21" s="103"/>
      <c r="C21" s="107"/>
    </row>
    <row r="22" spans="2:3" ht="16.5" customHeight="1" x14ac:dyDescent="0.25">
      <c r="B22" s="103"/>
      <c r="C22" s="107"/>
    </row>
    <row r="23" spans="2:3" ht="16.5" customHeight="1" x14ac:dyDescent="0.25">
      <c r="B23" s="103"/>
      <c r="C23" s="107"/>
    </row>
    <row r="24" spans="2:3" ht="16.5" customHeight="1" x14ac:dyDescent="0.25">
      <c r="B24" s="103"/>
      <c r="C24" s="107"/>
    </row>
    <row r="25" spans="2:3" ht="16.5" customHeight="1" x14ac:dyDescent="0.25">
      <c r="B25" s="103"/>
      <c r="C25" s="107"/>
    </row>
    <row r="26" spans="2:3" ht="16.5" customHeight="1" x14ac:dyDescent="0.25">
      <c r="B26" s="103"/>
      <c r="C26" s="107"/>
    </row>
    <row r="27" spans="2:3" ht="16.5" customHeight="1" thickBot="1" x14ac:dyDescent="0.3">
      <c r="B27" s="104"/>
      <c r="C27" s="108"/>
    </row>
  </sheetData>
  <mergeCells count="1">
    <mergeCell ref="B2:C2"/>
  </mergeCells>
  <pageMargins left="0.70000000000000007" right="0.70000000000000007" top="1.1811023622047245" bottom="1.1811023622047245" header="0.78740157480314954" footer="0.78740157480314954"/>
  <pageSetup paperSize="9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B1:U55"/>
  <sheetViews>
    <sheetView showGridLines="0" zoomScaleNormal="100" zoomScaleSheetLayoutView="100" zoomScalePageLayoutView="182" workbookViewId="0">
      <pane ySplit="6" topLeftCell="A7" activePane="bottomLeft" state="frozen"/>
      <selection pane="bottomLeft" activeCell="D7" sqref="D7"/>
    </sheetView>
  </sheetViews>
  <sheetFormatPr baseColWidth="10" defaultColWidth="9" defaultRowHeight="15" x14ac:dyDescent="0.25"/>
  <cols>
    <col min="1" max="1" width="2.85546875" customWidth="1"/>
    <col min="2" max="2" width="4.42578125" customWidth="1"/>
    <col min="3" max="3" width="14.28515625" style="1" customWidth="1"/>
    <col min="4" max="4" width="20" style="1" customWidth="1"/>
    <col min="5" max="12" width="8.5703125" style="1" customWidth="1"/>
    <col min="13" max="18" width="10.7109375" style="1" hidden="1" customWidth="1"/>
    <col min="19" max="21" width="11.28515625" style="1" hidden="1" customWidth="1"/>
  </cols>
  <sheetData>
    <row r="1" spans="2:21" ht="30" customHeight="1" x14ac:dyDescent="0.25">
      <c r="C1" s="165">
        <f>DATE(Gesamt!H3,1,1)</f>
        <v>42370</v>
      </c>
      <c r="D1" s="165"/>
      <c r="E1" s="165"/>
      <c r="F1" s="165"/>
      <c r="G1" s="165"/>
      <c r="H1" s="165"/>
      <c r="I1" s="165"/>
      <c r="J1" s="165"/>
      <c r="K1" s="165"/>
      <c r="L1" s="165"/>
    </row>
    <row r="2" spans="2:21" ht="18.75" x14ac:dyDescent="0.3">
      <c r="C2" s="49" t="s">
        <v>1</v>
      </c>
      <c r="D2" s="145">
        <f>Gesamt!C3</f>
        <v>0</v>
      </c>
      <c r="E2" s="145"/>
      <c r="F2" s="45"/>
      <c r="G2" s="45"/>
      <c r="H2" s="45"/>
      <c r="I2" s="45"/>
      <c r="J2" s="45"/>
      <c r="K2" s="45"/>
      <c r="M2" s="4"/>
      <c r="O2" s="4"/>
    </row>
    <row r="3" spans="2:21" ht="15" customHeight="1" x14ac:dyDescent="0.3">
      <c r="C3" s="45"/>
      <c r="D3" s="45"/>
      <c r="E3" s="46"/>
      <c r="F3" s="45"/>
      <c r="G3" s="45"/>
      <c r="H3" s="45"/>
      <c r="I3" s="45"/>
      <c r="J3" s="45"/>
      <c r="K3" s="45"/>
    </row>
    <row r="4" spans="2:21" ht="18.75" x14ac:dyDescent="0.3">
      <c r="C4" s="49" t="s">
        <v>2</v>
      </c>
      <c r="D4" s="145">
        <f>Gesamt!C5</f>
        <v>0</v>
      </c>
      <c r="E4" s="145"/>
      <c r="F4" s="45"/>
      <c r="G4" s="49" t="s">
        <v>3</v>
      </c>
      <c r="H4" s="145">
        <f>Gesamt!H5</f>
        <v>0</v>
      </c>
      <c r="I4" s="145"/>
      <c r="J4" s="145"/>
      <c r="K4" s="145"/>
    </row>
    <row r="5" spans="2:21" ht="18.75" customHeight="1" thickBot="1" x14ac:dyDescent="0.3">
      <c r="D5" s="2"/>
      <c r="E5" s="2"/>
      <c r="M5" s="153" t="s">
        <v>21</v>
      </c>
      <c r="N5" s="151" t="s">
        <v>38</v>
      </c>
      <c r="O5" s="151" t="s">
        <v>35</v>
      </c>
      <c r="P5" s="151" t="s">
        <v>36</v>
      </c>
      <c r="Q5" s="151" t="s">
        <v>37</v>
      </c>
      <c r="R5" s="153" t="s">
        <v>34</v>
      </c>
      <c r="S5" s="153" t="s">
        <v>39</v>
      </c>
      <c r="T5" s="153" t="s">
        <v>40</v>
      </c>
      <c r="U5" s="151" t="s">
        <v>42</v>
      </c>
    </row>
    <row r="6" spans="2:21" ht="18.75" customHeight="1" thickBot="1" x14ac:dyDescent="0.3">
      <c r="B6" s="47"/>
      <c r="C6" s="53" t="s">
        <v>22</v>
      </c>
      <c r="D6" s="54" t="s">
        <v>23</v>
      </c>
      <c r="E6" s="55" t="s">
        <v>24</v>
      </c>
      <c r="F6" s="56" t="s">
        <v>25</v>
      </c>
      <c r="G6" s="53" t="s">
        <v>26</v>
      </c>
      <c r="H6" s="119" t="s">
        <v>21</v>
      </c>
      <c r="I6" s="57" t="s">
        <v>27</v>
      </c>
      <c r="J6" s="56" t="s">
        <v>28</v>
      </c>
      <c r="K6" s="55" t="s">
        <v>5</v>
      </c>
      <c r="L6" s="56" t="s">
        <v>6</v>
      </c>
      <c r="M6" s="154"/>
      <c r="N6" s="152"/>
      <c r="O6" s="152"/>
      <c r="P6" s="152"/>
      <c r="Q6" s="152"/>
      <c r="R6" s="154"/>
      <c r="S6" s="154"/>
      <c r="T6" s="154"/>
      <c r="U6" s="152"/>
    </row>
    <row r="7" spans="2:21" s="8" customFormat="1" ht="16.5" customHeight="1" x14ac:dyDescent="0.25">
      <c r="B7" s="155">
        <f>WEEKNUM(C7,21)</f>
        <v>53</v>
      </c>
      <c r="C7" s="38">
        <f>C1-WEEKDAY(C1,3)</f>
        <v>42366</v>
      </c>
      <c r="D7" s="41"/>
      <c r="E7" s="111"/>
      <c r="F7" s="112"/>
      <c r="G7" s="126">
        <f>IF(L7="X",Gesamt!$D$9,
IF(K7="X",Gesamt!$D$10,
IF(F7-E7&lt;0,F7-E7+24,F7-E7)))</f>
        <v>0</v>
      </c>
      <c r="H7" s="120">
        <f t="shared" ref="H7:H10" si="0">SUM(M7:Q7)</f>
        <v>0</v>
      </c>
      <c r="I7" s="9">
        <f t="shared" ref="I7:I13" si="1">IF(AND(NOT(R8),WEEKDAY(C8,2)=7),
    IF(E7&gt;F7,F7,0),
    IF(AND(NOT(R7),WEEKDAY(C7,2)=7),
        IF(E7&gt;F7,24-E7,F7-E7),
        0))</f>
        <v>0</v>
      </c>
      <c r="J7" s="10">
        <f t="shared" ref="J7:J13" si="2">IF(AND(R7,R8),
    IF(E7&gt;F7,24-E7+F7,F7-E7),
    IF(R7,
        IF(E7&gt;F7,24-E7,F7-E7),
        IF(AND(R8,E7&gt;F7),F7,0)))</f>
        <v>0</v>
      </c>
      <c r="K7" s="7" t="str">
        <f t="shared" ref="K7:K10" si="3">IF(D7="Urlaub","X","")</f>
        <v/>
      </c>
      <c r="L7" s="11" t="str">
        <f t="shared" ref="L7:L12" si="4">IF(D7="Krank","X","")</f>
        <v/>
      </c>
      <c r="M7" s="12">
        <f t="shared" ref="M7:M13" si="5">IF(OR(R7,R8,WEEKDAY(C7,2)=7,WEEKDAY(C8,2)=7),"",SUM(S7:U7))</f>
        <v>0</v>
      </c>
      <c r="N7" s="13" t="str">
        <f t="shared" ref="N7:N12" si="6">IF(R7,U7,"")</f>
        <v/>
      </c>
      <c r="O7" s="13" t="str">
        <f t="shared" ref="O7:O12" si="7">IF(AND(NOT(R7),R8),SUM(S7:T7),"")</f>
        <v/>
      </c>
      <c r="P7" s="13" t="str">
        <f t="shared" ref="P7:P13" si="8">IF(AND(WEEKDAY(C7,2)=7,NOT(R7),NOT(R8)),U7,"")</f>
        <v/>
      </c>
      <c r="Q7" s="13" t="str">
        <f t="shared" ref="Q7:Q13" si="9">IF(AND(WEEKDAY(C8,2)=7,NOT(R7),NOT(R8)),SUM(S7:T7),"")</f>
        <v/>
      </c>
      <c r="R7" s="13" t="b">
        <f>NOT(ISERROR(MATCH(C7,Feiertage!$C:$C,0)))</f>
        <v>0</v>
      </c>
      <c r="S7" s="13">
        <f t="shared" ref="S7:S13" si="10">IF(OR(E7&gt;F7,F7&gt;6),
    IF(E7&lt;=6,6-E7,0),
    F7-E7)</f>
        <v>0</v>
      </c>
      <c r="T7" s="13">
        <f t="shared" ref="T7:T13" si="11">IF(E7&gt;F7,MIN(24-E7,4),
    IF(E7&gt;=20,F7-E7,MAX(F7-20,0)))</f>
        <v>0</v>
      </c>
      <c r="U7" s="13">
        <f t="shared" ref="U7:U13" si="12">IF(E7&gt;F7,MIN(F7,6),0)</f>
        <v>0</v>
      </c>
    </row>
    <row r="8" spans="2:21" s="8" customFormat="1" ht="16.5" customHeight="1" x14ac:dyDescent="0.25">
      <c r="B8" s="156"/>
      <c r="C8" s="39">
        <f>C7+1</f>
        <v>42367</v>
      </c>
      <c r="D8" s="42"/>
      <c r="E8" s="113"/>
      <c r="F8" s="114"/>
      <c r="G8" s="127">
        <f>IF(L8="X",Gesamt!$D$9,
IF(K8="X",Gesamt!$D$10,
IF(F8-E8&lt;0,F8-E8+24,F8-E8)))</f>
        <v>0</v>
      </c>
      <c r="H8" s="121">
        <f t="shared" si="0"/>
        <v>0</v>
      </c>
      <c r="I8" s="15">
        <f t="shared" si="1"/>
        <v>0</v>
      </c>
      <c r="J8" s="16">
        <f t="shared" si="2"/>
        <v>0</v>
      </c>
      <c r="K8" s="14" t="str">
        <f t="shared" si="3"/>
        <v/>
      </c>
      <c r="L8" s="17" t="str">
        <f t="shared" si="4"/>
        <v/>
      </c>
      <c r="M8" s="12">
        <f t="shared" si="5"/>
        <v>0</v>
      </c>
      <c r="N8" s="13" t="str">
        <f t="shared" si="6"/>
        <v/>
      </c>
      <c r="O8" s="13" t="str">
        <f t="shared" si="7"/>
        <v/>
      </c>
      <c r="P8" s="13" t="str">
        <f t="shared" si="8"/>
        <v/>
      </c>
      <c r="Q8" s="13" t="str">
        <f t="shared" si="9"/>
        <v/>
      </c>
      <c r="R8" s="13" t="b">
        <f>NOT(ISERROR(MATCH(C8,Feiertage!$C:$C,0)))</f>
        <v>0</v>
      </c>
      <c r="S8" s="13">
        <f t="shared" si="10"/>
        <v>0</v>
      </c>
      <c r="T8" s="13">
        <f t="shared" si="11"/>
        <v>0</v>
      </c>
      <c r="U8" s="13">
        <f t="shared" si="12"/>
        <v>0</v>
      </c>
    </row>
    <row r="9" spans="2:21" s="8" customFormat="1" ht="16.5" customHeight="1" x14ac:dyDescent="0.25">
      <c r="B9" s="156"/>
      <c r="C9" s="39">
        <f t="shared" ref="C9:C13" si="13">C8+1</f>
        <v>42368</v>
      </c>
      <c r="D9" s="42"/>
      <c r="E9" s="113"/>
      <c r="F9" s="114"/>
      <c r="G9" s="127">
        <f>IF(L9="X",Gesamt!$D$9,
IF(K9="X",Gesamt!$D$10,
IF(F9-E9&lt;0,F9-E9+24,F9-E9)))</f>
        <v>0</v>
      </c>
      <c r="H9" s="121">
        <f t="shared" si="0"/>
        <v>0</v>
      </c>
      <c r="I9" s="15">
        <f t="shared" si="1"/>
        <v>0</v>
      </c>
      <c r="J9" s="16">
        <f t="shared" si="2"/>
        <v>0</v>
      </c>
      <c r="K9" s="14" t="str">
        <f t="shared" si="3"/>
        <v/>
      </c>
      <c r="L9" s="17" t="str">
        <f t="shared" si="4"/>
        <v/>
      </c>
      <c r="M9" s="12">
        <f t="shared" si="5"/>
        <v>0</v>
      </c>
      <c r="N9" s="13" t="str">
        <f t="shared" si="6"/>
        <v/>
      </c>
      <c r="O9" s="13" t="str">
        <f t="shared" si="7"/>
        <v/>
      </c>
      <c r="P9" s="13" t="str">
        <f t="shared" si="8"/>
        <v/>
      </c>
      <c r="Q9" s="13" t="str">
        <f t="shared" si="9"/>
        <v/>
      </c>
      <c r="R9" s="13" t="b">
        <f>NOT(ISERROR(MATCH(C9,Feiertage!$C:$C,0)))</f>
        <v>0</v>
      </c>
      <c r="S9" s="13">
        <f t="shared" si="10"/>
        <v>0</v>
      </c>
      <c r="T9" s="13">
        <f t="shared" si="11"/>
        <v>0</v>
      </c>
      <c r="U9" s="13">
        <f t="shared" si="12"/>
        <v>0</v>
      </c>
    </row>
    <row r="10" spans="2:21" s="18" customFormat="1" ht="16.5" customHeight="1" x14ac:dyDescent="0.25">
      <c r="B10" s="156"/>
      <c r="C10" s="39">
        <f t="shared" si="13"/>
        <v>42369</v>
      </c>
      <c r="D10" s="43"/>
      <c r="E10" s="115"/>
      <c r="F10" s="116"/>
      <c r="G10" s="127">
        <f>IF(L10="X",Gesamt!$D$9,
IF(K10="X",Gesamt!$D$10,
IF(F10-E10&lt;0,F10-E10+24,F10-E10)))</f>
        <v>0</v>
      </c>
      <c r="H10" s="121">
        <f t="shared" si="0"/>
        <v>0</v>
      </c>
      <c r="I10" s="15">
        <f t="shared" si="1"/>
        <v>0</v>
      </c>
      <c r="J10" s="16">
        <f t="shared" si="2"/>
        <v>0</v>
      </c>
      <c r="K10" s="19" t="str">
        <f t="shared" si="3"/>
        <v/>
      </c>
      <c r="L10" s="17" t="str">
        <f t="shared" si="4"/>
        <v/>
      </c>
      <c r="M10" s="12" t="str">
        <f t="shared" si="5"/>
        <v/>
      </c>
      <c r="N10" s="13" t="str">
        <f t="shared" si="6"/>
        <v/>
      </c>
      <c r="O10" s="13">
        <f t="shared" si="7"/>
        <v>0</v>
      </c>
      <c r="P10" s="13" t="str">
        <f t="shared" si="8"/>
        <v/>
      </c>
      <c r="Q10" s="13" t="str">
        <f t="shared" si="9"/>
        <v/>
      </c>
      <c r="R10" s="13" t="b">
        <f>NOT(ISERROR(MATCH(C10,Feiertage!$C:$C,0)))</f>
        <v>0</v>
      </c>
      <c r="S10" s="13">
        <f t="shared" si="10"/>
        <v>0</v>
      </c>
      <c r="T10" s="13">
        <f t="shared" si="11"/>
        <v>0</v>
      </c>
      <c r="U10" s="13">
        <f t="shared" si="12"/>
        <v>0</v>
      </c>
    </row>
    <row r="11" spans="2:21" s="8" customFormat="1" ht="16.5" customHeight="1" x14ac:dyDescent="0.25">
      <c r="B11" s="156"/>
      <c r="C11" s="39">
        <f t="shared" si="13"/>
        <v>42370</v>
      </c>
      <c r="D11" s="43"/>
      <c r="E11" s="115"/>
      <c r="F11" s="116"/>
      <c r="G11" s="127">
        <f>IF(L11="X",Gesamt!$D$9,
IF(K11="X",Gesamt!$D$10,
IF(F11-E11&lt;0,F11-E11+24,F11-E11)))</f>
        <v>0</v>
      </c>
      <c r="H11" s="121">
        <f>SUM(M11:Q11)</f>
        <v>0</v>
      </c>
      <c r="I11" s="15">
        <f t="shared" si="1"/>
        <v>0</v>
      </c>
      <c r="J11" s="16">
        <f t="shared" si="2"/>
        <v>0</v>
      </c>
      <c r="K11" s="19" t="str">
        <f>IF(D11="Urlaub","X","")</f>
        <v/>
      </c>
      <c r="L11" s="17" t="str">
        <f t="shared" si="4"/>
        <v/>
      </c>
      <c r="M11" s="12" t="str">
        <f t="shared" si="5"/>
        <v/>
      </c>
      <c r="N11" s="13">
        <f t="shared" si="6"/>
        <v>0</v>
      </c>
      <c r="O11" s="13" t="str">
        <f t="shared" si="7"/>
        <v/>
      </c>
      <c r="P11" s="13" t="str">
        <f t="shared" si="8"/>
        <v/>
      </c>
      <c r="Q11" s="13" t="str">
        <f t="shared" si="9"/>
        <v/>
      </c>
      <c r="R11" s="13" t="b">
        <f>NOT(ISERROR(MATCH(C11,Feiertage!$C:$C,0)))</f>
        <v>1</v>
      </c>
      <c r="S11" s="13">
        <f t="shared" si="10"/>
        <v>0</v>
      </c>
      <c r="T11" s="13">
        <f t="shared" si="11"/>
        <v>0</v>
      </c>
      <c r="U11" s="13">
        <f t="shared" si="12"/>
        <v>0</v>
      </c>
    </row>
    <row r="12" spans="2:21" s="8" customFormat="1" ht="16.5" customHeight="1" x14ac:dyDescent="0.25">
      <c r="B12" s="156"/>
      <c r="C12" s="39">
        <f t="shared" si="13"/>
        <v>42371</v>
      </c>
      <c r="D12" s="43"/>
      <c r="E12" s="115"/>
      <c r="F12" s="116"/>
      <c r="G12" s="127">
        <f>IF(L12="X",Gesamt!$D$9,
IF(K12="X",Gesamt!$D$10,
IF(F12-E12&lt;0,F12-E12+24,F12-E12)))</f>
        <v>0</v>
      </c>
      <c r="H12" s="121">
        <f t="shared" ref="H12:H13" si="14">SUM(M12:Q12)</f>
        <v>0</v>
      </c>
      <c r="I12" s="15">
        <f t="shared" si="1"/>
        <v>0</v>
      </c>
      <c r="J12" s="16">
        <f t="shared" si="2"/>
        <v>0</v>
      </c>
      <c r="K12" s="19" t="str">
        <f>IF(D12="Urlaub","X","")</f>
        <v/>
      </c>
      <c r="L12" s="17" t="str">
        <f t="shared" si="4"/>
        <v/>
      </c>
      <c r="M12" s="20" t="str">
        <f t="shared" si="5"/>
        <v/>
      </c>
      <c r="N12" s="21" t="str">
        <f t="shared" si="6"/>
        <v/>
      </c>
      <c r="O12" s="21" t="str">
        <f t="shared" si="7"/>
        <v/>
      </c>
      <c r="P12" s="21" t="str">
        <f t="shared" si="8"/>
        <v/>
      </c>
      <c r="Q12" s="21">
        <f t="shared" si="9"/>
        <v>0</v>
      </c>
      <c r="R12" s="21" t="b">
        <f>NOT(ISERROR(MATCH(C12,Feiertage!$C:$C,0)))</f>
        <v>0</v>
      </c>
      <c r="S12" s="21">
        <f t="shared" si="10"/>
        <v>0</v>
      </c>
      <c r="T12" s="21">
        <f t="shared" si="11"/>
        <v>0</v>
      </c>
      <c r="U12" s="21">
        <f t="shared" si="12"/>
        <v>0</v>
      </c>
    </row>
    <row r="13" spans="2:21" s="8" customFormat="1" ht="16.5" customHeight="1" x14ac:dyDescent="0.25">
      <c r="B13" s="156"/>
      <c r="C13" s="40">
        <f t="shared" si="13"/>
        <v>42372</v>
      </c>
      <c r="D13" s="44"/>
      <c r="E13" s="117"/>
      <c r="F13" s="118"/>
      <c r="G13" s="128">
        <f>IF(L13="X",Gesamt!$D$9,
IF(K13="X",Gesamt!$D$10,
IF(F13-E13&lt;0,F13-E13+24,F13-E13)))</f>
        <v>0</v>
      </c>
      <c r="H13" s="122">
        <f t="shared" si="14"/>
        <v>0</v>
      </c>
      <c r="I13" s="22">
        <f t="shared" si="1"/>
        <v>0</v>
      </c>
      <c r="J13" s="23">
        <f t="shared" si="2"/>
        <v>0</v>
      </c>
      <c r="K13" s="24" t="str">
        <f>IF(D13="Urlaub","X","")</f>
        <v/>
      </c>
      <c r="L13" s="25" t="str">
        <f>IF(D13="Krank","X","")</f>
        <v/>
      </c>
      <c r="M13" s="26" t="str">
        <f t="shared" si="5"/>
        <v/>
      </c>
      <c r="N13" s="27" t="str">
        <f>IF(R13,U13,"")</f>
        <v/>
      </c>
      <c r="O13" s="27" t="str">
        <f>IF(AND(NOT(R13),R14),SUM(S13:T13),"")</f>
        <v/>
      </c>
      <c r="P13" s="27">
        <f t="shared" si="8"/>
        <v>0</v>
      </c>
      <c r="Q13" s="27" t="str">
        <f t="shared" si="9"/>
        <v/>
      </c>
      <c r="R13" s="27" t="b">
        <f>NOT(ISERROR(MATCH(C13,Feiertage!$C:$C,0)))</f>
        <v>0</v>
      </c>
      <c r="S13" s="27">
        <f t="shared" si="10"/>
        <v>0</v>
      </c>
      <c r="T13" s="27">
        <f t="shared" si="11"/>
        <v>0</v>
      </c>
      <c r="U13" s="27">
        <f t="shared" si="12"/>
        <v>0</v>
      </c>
    </row>
    <row r="14" spans="2:21" s="28" customFormat="1" ht="16.5" customHeight="1" thickBot="1" x14ac:dyDescent="0.3">
      <c r="B14" s="157"/>
      <c r="C14" s="109">
        <f>C13+1</f>
        <v>42373</v>
      </c>
      <c r="D14" s="110"/>
      <c r="E14" s="161" t="s">
        <v>56</v>
      </c>
      <c r="F14" s="162"/>
      <c r="G14" s="129">
        <f>SUM(G7:G13)</f>
        <v>0</v>
      </c>
      <c r="H14" s="123">
        <f>SUM(H7:H13)</f>
        <v>0</v>
      </c>
      <c r="I14" s="29">
        <f>SUM(I7:I13)</f>
        <v>0</v>
      </c>
      <c r="J14" s="30">
        <f>SUM(J7:J13)</f>
        <v>0</v>
      </c>
      <c r="K14" s="31">
        <f>COUNTIF(K7:K13,"X")</f>
        <v>0</v>
      </c>
      <c r="L14" s="32">
        <f>COUNTIF(L7:L13,"X")</f>
        <v>0</v>
      </c>
      <c r="M14" s="33"/>
      <c r="N14" s="34"/>
      <c r="O14" s="34"/>
      <c r="P14" s="34"/>
      <c r="Q14" s="34"/>
      <c r="R14" s="34" t="b">
        <f>NOT(ISERROR(MATCH(C14,Feiertage!$C:$C,0)))</f>
        <v>0</v>
      </c>
      <c r="S14" s="34"/>
      <c r="T14" s="34"/>
      <c r="U14" s="35"/>
    </row>
    <row r="15" spans="2:21" s="8" customFormat="1" ht="16.5" customHeight="1" x14ac:dyDescent="0.25">
      <c r="B15" s="155">
        <f>WEEKNUM(C15,21)</f>
        <v>1</v>
      </c>
      <c r="C15" s="38">
        <f>C13+1</f>
        <v>42373</v>
      </c>
      <c r="D15" s="41"/>
      <c r="E15" s="111"/>
      <c r="F15" s="112"/>
      <c r="G15" s="126">
        <f>IF(L15="X",Gesamt!$D$9,
IF(K15="X",Gesamt!$D$10,
IF(F15-E15&lt;0,F15-E15+24,F15-E15)))</f>
        <v>0</v>
      </c>
      <c r="H15" s="120">
        <f t="shared" ref="H15:H18" si="15">SUM(M15:Q15)</f>
        <v>0</v>
      </c>
      <c r="I15" s="9">
        <f t="shared" ref="I15:I21" si="16">IF(AND(NOT(R16),WEEKDAY(C16,2)=7),
    IF(E15&gt;F15,F15,0),
    IF(AND(NOT(R15),WEEKDAY(C15,2)=7),
        IF(E15&gt;F15,24-E15,F15-E15),
        0))</f>
        <v>0</v>
      </c>
      <c r="J15" s="10">
        <f t="shared" ref="J15:J21" si="17">IF(AND(R15,R16),
    IF(E15&gt;F15,24-E15+F15,F15-E15),
    IF(R15,
        IF(E15&gt;F15,24-E15,F15-E15),
        IF(AND(R16,E15&gt;F15),F15,0)))</f>
        <v>0</v>
      </c>
      <c r="K15" s="7" t="str">
        <f t="shared" ref="K15:K18" si="18">IF(D15="Urlaub","X","")</f>
        <v/>
      </c>
      <c r="L15" s="11" t="str">
        <f t="shared" ref="L15:L20" si="19">IF(D15="Krank","X","")</f>
        <v/>
      </c>
      <c r="M15" s="12">
        <f t="shared" ref="M15:M21" si="20">IF(OR(R15,R16,WEEKDAY(C15,2)=7,WEEKDAY(C16,2)=7),"",SUM(S15:U15))</f>
        <v>0</v>
      </c>
      <c r="N15" s="13" t="str">
        <f t="shared" ref="N15:N20" si="21">IF(R15,U15,"")</f>
        <v/>
      </c>
      <c r="O15" s="13" t="str">
        <f t="shared" ref="O15:O20" si="22">IF(AND(NOT(R15),R16),SUM(S15:T15),"")</f>
        <v/>
      </c>
      <c r="P15" s="13" t="str">
        <f t="shared" ref="P15:P21" si="23">IF(AND(WEEKDAY(C15,2)=7,NOT(R15),NOT(R16)),U15,"")</f>
        <v/>
      </c>
      <c r="Q15" s="13" t="str">
        <f t="shared" ref="Q15:Q21" si="24">IF(AND(WEEKDAY(C16,2)=7,NOT(R15),NOT(R16)),SUM(S15:T15),"")</f>
        <v/>
      </c>
      <c r="R15" s="13" t="b">
        <f>NOT(ISERROR(MATCH(C15,Feiertage!$C:$C,0)))</f>
        <v>0</v>
      </c>
      <c r="S15" s="13">
        <f t="shared" ref="S15:S21" si="25">IF(OR(E15&gt;F15,F15&gt;6),
    IF(E15&lt;=6,6-E15,0),
    F15-E15)</f>
        <v>0</v>
      </c>
      <c r="T15" s="13">
        <f t="shared" ref="T15:T21" si="26">IF(E15&gt;F15,MIN(24-E15,4),
    IF(E15&gt;=20,F15-E15,MAX(F15-20,0)))</f>
        <v>0</v>
      </c>
      <c r="U15" s="13">
        <f t="shared" ref="U15:U21" si="27">IF(E15&gt;F15,MIN(F15,6),0)</f>
        <v>0</v>
      </c>
    </row>
    <row r="16" spans="2:21" s="8" customFormat="1" ht="16.5" customHeight="1" x14ac:dyDescent="0.25">
      <c r="B16" s="156"/>
      <c r="C16" s="39">
        <f>C15+1</f>
        <v>42374</v>
      </c>
      <c r="D16" s="42"/>
      <c r="E16" s="113"/>
      <c r="F16" s="114"/>
      <c r="G16" s="127">
        <f>IF(L16="X",Gesamt!$D$9,
IF(K16="X",Gesamt!$D$10,
IF(F16-E16&lt;0,F16-E16+24,F16-E16)))</f>
        <v>0</v>
      </c>
      <c r="H16" s="121">
        <f t="shared" si="15"/>
        <v>0</v>
      </c>
      <c r="I16" s="15">
        <f t="shared" si="16"/>
        <v>0</v>
      </c>
      <c r="J16" s="16">
        <f t="shared" si="17"/>
        <v>0</v>
      </c>
      <c r="K16" s="14" t="str">
        <f t="shared" si="18"/>
        <v/>
      </c>
      <c r="L16" s="17" t="str">
        <f t="shared" si="19"/>
        <v/>
      </c>
      <c r="M16" s="12">
        <f t="shared" si="20"/>
        <v>0</v>
      </c>
      <c r="N16" s="13" t="str">
        <f t="shared" si="21"/>
        <v/>
      </c>
      <c r="O16" s="13" t="str">
        <f t="shared" si="22"/>
        <v/>
      </c>
      <c r="P16" s="13" t="str">
        <f t="shared" si="23"/>
        <v/>
      </c>
      <c r="Q16" s="13" t="str">
        <f t="shared" si="24"/>
        <v/>
      </c>
      <c r="R16" s="13" t="b">
        <f>NOT(ISERROR(MATCH(C16,Feiertage!$C:$C,0)))</f>
        <v>0</v>
      </c>
      <c r="S16" s="13">
        <f t="shared" si="25"/>
        <v>0</v>
      </c>
      <c r="T16" s="13">
        <f t="shared" si="26"/>
        <v>0</v>
      </c>
      <c r="U16" s="13">
        <f t="shared" si="27"/>
        <v>0</v>
      </c>
    </row>
    <row r="17" spans="2:21" s="8" customFormat="1" ht="16.5" customHeight="1" x14ac:dyDescent="0.25">
      <c r="B17" s="156"/>
      <c r="C17" s="39">
        <f t="shared" ref="C17:C21" si="28">C16+1</f>
        <v>42375</v>
      </c>
      <c r="D17" s="42"/>
      <c r="E17" s="113"/>
      <c r="F17" s="114"/>
      <c r="G17" s="127">
        <f>IF(L17="X",Gesamt!$D$9,
IF(K17="X",Gesamt!$D$10,
IF(F17-E17&lt;0,F17-E17+24,F17-E17)))</f>
        <v>0</v>
      </c>
      <c r="H17" s="121">
        <f t="shared" si="15"/>
        <v>0</v>
      </c>
      <c r="I17" s="15">
        <f t="shared" si="16"/>
        <v>0</v>
      </c>
      <c r="J17" s="16">
        <f t="shared" si="17"/>
        <v>0</v>
      </c>
      <c r="K17" s="14" t="str">
        <f t="shared" si="18"/>
        <v/>
      </c>
      <c r="L17" s="17" t="str">
        <f t="shared" si="19"/>
        <v/>
      </c>
      <c r="M17" s="12">
        <f t="shared" si="20"/>
        <v>0</v>
      </c>
      <c r="N17" s="13" t="str">
        <f t="shared" si="21"/>
        <v/>
      </c>
      <c r="O17" s="13" t="str">
        <f t="shared" si="22"/>
        <v/>
      </c>
      <c r="P17" s="13" t="str">
        <f t="shared" si="23"/>
        <v/>
      </c>
      <c r="Q17" s="13" t="str">
        <f t="shared" si="24"/>
        <v/>
      </c>
      <c r="R17" s="13" t="b">
        <f>NOT(ISERROR(MATCH(C17,Feiertage!$C:$C,0)))</f>
        <v>0</v>
      </c>
      <c r="S17" s="13">
        <f t="shared" si="25"/>
        <v>0</v>
      </c>
      <c r="T17" s="13">
        <f t="shared" si="26"/>
        <v>0</v>
      </c>
      <c r="U17" s="13">
        <f t="shared" si="27"/>
        <v>0</v>
      </c>
    </row>
    <row r="18" spans="2:21" s="28" customFormat="1" ht="16.5" customHeight="1" x14ac:dyDescent="0.25">
      <c r="B18" s="156"/>
      <c r="C18" s="39">
        <f t="shared" si="28"/>
        <v>42376</v>
      </c>
      <c r="D18" s="43"/>
      <c r="E18" s="115"/>
      <c r="F18" s="116"/>
      <c r="G18" s="127">
        <f>IF(L18="X",Gesamt!$D$9,
IF(K18="X",Gesamt!$D$10,
IF(F18-E18&lt;0,F18-E18+24,F18-E18)))</f>
        <v>0</v>
      </c>
      <c r="H18" s="121">
        <f t="shared" si="15"/>
        <v>0</v>
      </c>
      <c r="I18" s="15">
        <f t="shared" si="16"/>
        <v>0</v>
      </c>
      <c r="J18" s="16">
        <f t="shared" si="17"/>
        <v>0</v>
      </c>
      <c r="K18" s="19" t="str">
        <f t="shared" si="18"/>
        <v/>
      </c>
      <c r="L18" s="17" t="str">
        <f t="shared" si="19"/>
        <v/>
      </c>
      <c r="M18" s="12">
        <f t="shared" si="20"/>
        <v>0</v>
      </c>
      <c r="N18" s="13" t="str">
        <f t="shared" si="21"/>
        <v/>
      </c>
      <c r="O18" s="13" t="str">
        <f t="shared" si="22"/>
        <v/>
      </c>
      <c r="P18" s="13" t="str">
        <f t="shared" si="23"/>
        <v/>
      </c>
      <c r="Q18" s="13" t="str">
        <f t="shared" si="24"/>
        <v/>
      </c>
      <c r="R18" s="13" t="b">
        <f>NOT(ISERROR(MATCH(C18,Feiertage!$C:$C,0)))</f>
        <v>0</v>
      </c>
      <c r="S18" s="13">
        <f t="shared" si="25"/>
        <v>0</v>
      </c>
      <c r="T18" s="13">
        <f t="shared" si="26"/>
        <v>0</v>
      </c>
      <c r="U18" s="13">
        <f t="shared" si="27"/>
        <v>0</v>
      </c>
    </row>
    <row r="19" spans="2:21" s="8" customFormat="1" ht="16.5" customHeight="1" x14ac:dyDescent="0.25">
      <c r="B19" s="156"/>
      <c r="C19" s="39">
        <f t="shared" si="28"/>
        <v>42377</v>
      </c>
      <c r="D19" s="43"/>
      <c r="E19" s="115"/>
      <c r="F19" s="116"/>
      <c r="G19" s="127">
        <f>IF(L19="X",Gesamt!$D$9,
IF(K19="X",Gesamt!$D$10,
IF(F19-E19&lt;0,F19-E19+24,F19-E19)))</f>
        <v>0</v>
      </c>
      <c r="H19" s="121">
        <f>SUM(M19:Q19)</f>
        <v>0</v>
      </c>
      <c r="I19" s="15">
        <f t="shared" si="16"/>
        <v>0</v>
      </c>
      <c r="J19" s="16">
        <f t="shared" si="17"/>
        <v>0</v>
      </c>
      <c r="K19" s="19" t="str">
        <f>IF(D19="Urlaub","X","")</f>
        <v/>
      </c>
      <c r="L19" s="17" t="str">
        <f t="shared" si="19"/>
        <v/>
      </c>
      <c r="M19" s="12">
        <f t="shared" si="20"/>
        <v>0</v>
      </c>
      <c r="N19" s="13" t="str">
        <f t="shared" si="21"/>
        <v/>
      </c>
      <c r="O19" s="13" t="str">
        <f t="shared" si="22"/>
        <v/>
      </c>
      <c r="P19" s="13" t="str">
        <f t="shared" si="23"/>
        <v/>
      </c>
      <c r="Q19" s="13" t="str">
        <f t="shared" si="24"/>
        <v/>
      </c>
      <c r="R19" s="13" t="b">
        <f>NOT(ISERROR(MATCH(C19,Feiertage!$C:$C,0)))</f>
        <v>0</v>
      </c>
      <c r="S19" s="13">
        <f t="shared" si="25"/>
        <v>0</v>
      </c>
      <c r="T19" s="13">
        <f t="shared" si="26"/>
        <v>0</v>
      </c>
      <c r="U19" s="13">
        <f t="shared" si="27"/>
        <v>0</v>
      </c>
    </row>
    <row r="20" spans="2:21" s="8" customFormat="1" ht="16.5" customHeight="1" x14ac:dyDescent="0.25">
      <c r="B20" s="156"/>
      <c r="C20" s="39">
        <f t="shared" si="28"/>
        <v>42378</v>
      </c>
      <c r="D20" s="43"/>
      <c r="E20" s="115"/>
      <c r="F20" s="116"/>
      <c r="G20" s="127">
        <f>IF(L20="X",Gesamt!$D$9,
IF(K20="X",Gesamt!$D$10,
IF(F20-E20&lt;0,F20-E20+24,F20-E20)))</f>
        <v>0</v>
      </c>
      <c r="H20" s="121">
        <f t="shared" ref="H20:H21" si="29">SUM(M20:Q20)</f>
        <v>0</v>
      </c>
      <c r="I20" s="15">
        <f t="shared" si="16"/>
        <v>0</v>
      </c>
      <c r="J20" s="16">
        <f t="shared" si="17"/>
        <v>0</v>
      </c>
      <c r="K20" s="19" t="str">
        <f>IF(D20="Urlaub","X","")</f>
        <v/>
      </c>
      <c r="L20" s="17" t="str">
        <f t="shared" si="19"/>
        <v/>
      </c>
      <c r="M20" s="20" t="str">
        <f t="shared" si="20"/>
        <v/>
      </c>
      <c r="N20" s="21" t="str">
        <f t="shared" si="21"/>
        <v/>
      </c>
      <c r="O20" s="21" t="str">
        <f t="shared" si="22"/>
        <v/>
      </c>
      <c r="P20" s="21" t="str">
        <f t="shared" si="23"/>
        <v/>
      </c>
      <c r="Q20" s="21">
        <f t="shared" si="24"/>
        <v>0</v>
      </c>
      <c r="R20" s="21" t="b">
        <f>NOT(ISERROR(MATCH(C20,Feiertage!$C:$C,0)))</f>
        <v>0</v>
      </c>
      <c r="S20" s="21">
        <f t="shared" si="25"/>
        <v>0</v>
      </c>
      <c r="T20" s="21">
        <f t="shared" si="26"/>
        <v>0</v>
      </c>
      <c r="U20" s="21">
        <f t="shared" si="27"/>
        <v>0</v>
      </c>
    </row>
    <row r="21" spans="2:21" s="8" customFormat="1" ht="16.5" customHeight="1" x14ac:dyDescent="0.25">
      <c r="B21" s="156"/>
      <c r="C21" s="40">
        <f t="shared" si="28"/>
        <v>42379</v>
      </c>
      <c r="D21" s="44"/>
      <c r="E21" s="117"/>
      <c r="F21" s="118"/>
      <c r="G21" s="128">
        <f>IF(L21="X",Gesamt!$D$9,
IF(K21="X",Gesamt!$D$10,
IF(F21-E21&lt;0,F21-E21+24,F21-E21)))</f>
        <v>0</v>
      </c>
      <c r="H21" s="122">
        <f t="shared" si="29"/>
        <v>0</v>
      </c>
      <c r="I21" s="22">
        <f t="shared" si="16"/>
        <v>0</v>
      </c>
      <c r="J21" s="23">
        <f t="shared" si="17"/>
        <v>0</v>
      </c>
      <c r="K21" s="24" t="str">
        <f>IF(D21="Urlaub","X","")</f>
        <v/>
      </c>
      <c r="L21" s="25" t="str">
        <f>IF(D21="Krank","X","")</f>
        <v/>
      </c>
      <c r="M21" s="26" t="str">
        <f t="shared" si="20"/>
        <v/>
      </c>
      <c r="N21" s="27" t="str">
        <f>IF(R21,U21,"")</f>
        <v/>
      </c>
      <c r="O21" s="27" t="str">
        <f>IF(AND(NOT(R21),R22),SUM(S21:T21),"")</f>
        <v/>
      </c>
      <c r="P21" s="27">
        <f t="shared" si="23"/>
        <v>0</v>
      </c>
      <c r="Q21" s="27" t="str">
        <f t="shared" si="24"/>
        <v/>
      </c>
      <c r="R21" s="27" t="b">
        <f>NOT(ISERROR(MATCH(C21,Feiertage!$C:$C,0)))</f>
        <v>0</v>
      </c>
      <c r="S21" s="27">
        <f t="shared" si="25"/>
        <v>0</v>
      </c>
      <c r="T21" s="27">
        <f t="shared" si="26"/>
        <v>0</v>
      </c>
      <c r="U21" s="27">
        <f t="shared" si="27"/>
        <v>0</v>
      </c>
    </row>
    <row r="22" spans="2:21" s="28" customFormat="1" ht="16.5" customHeight="1" thickBot="1" x14ac:dyDescent="0.3">
      <c r="B22" s="157"/>
      <c r="C22" s="109">
        <f>C21+1</f>
        <v>42380</v>
      </c>
      <c r="D22" s="110"/>
      <c r="E22" s="161" t="s">
        <v>56</v>
      </c>
      <c r="F22" s="162"/>
      <c r="G22" s="129">
        <f>SUM(G15:G21)</f>
        <v>0</v>
      </c>
      <c r="H22" s="123">
        <f>SUM(H15:H21)</f>
        <v>0</v>
      </c>
      <c r="I22" s="29">
        <f>SUM(I15:I21)</f>
        <v>0</v>
      </c>
      <c r="J22" s="30">
        <f>SUM(J15:J21)</f>
        <v>0</v>
      </c>
      <c r="K22" s="31">
        <f>COUNTIF(K15:K21,"X")</f>
        <v>0</v>
      </c>
      <c r="L22" s="32">
        <f>COUNTIF(L15:L21,"X")</f>
        <v>0</v>
      </c>
      <c r="M22" s="33"/>
      <c r="N22" s="34"/>
      <c r="O22" s="34"/>
      <c r="P22" s="34"/>
      <c r="Q22" s="34"/>
      <c r="R22" s="34" t="b">
        <f>NOT(ISERROR(MATCH(C22,Feiertage!$C:$C,0)))</f>
        <v>0</v>
      </c>
      <c r="S22" s="34"/>
      <c r="T22" s="34"/>
      <c r="U22" s="35"/>
    </row>
    <row r="23" spans="2:21" s="8" customFormat="1" ht="16.5" customHeight="1" x14ac:dyDescent="0.25">
      <c r="B23" s="155">
        <f>WEEKNUM(C23,21)</f>
        <v>2</v>
      </c>
      <c r="C23" s="38">
        <f>C21+1</f>
        <v>42380</v>
      </c>
      <c r="D23" s="41"/>
      <c r="E23" s="111"/>
      <c r="F23" s="112"/>
      <c r="G23" s="126">
        <f>IF(L23="X",Gesamt!$D$9,
IF(K23="X",Gesamt!$D$10,
IF(F23-E23&lt;0,F23-E23+24,F23-E23)))</f>
        <v>0</v>
      </c>
      <c r="H23" s="120">
        <f t="shared" ref="H23:H26" si="30">SUM(M23:Q23)</f>
        <v>0</v>
      </c>
      <c r="I23" s="9">
        <f t="shared" ref="I23:I29" si="31">IF(AND(NOT(R24),WEEKDAY(C24,2)=7),
    IF(E23&gt;F23,F23,0),
    IF(AND(NOT(R23),WEEKDAY(C23,2)=7),
        IF(E23&gt;F23,24-E23,F23-E23),
        0))</f>
        <v>0</v>
      </c>
      <c r="J23" s="10">
        <f t="shared" ref="J23:J29" si="32">IF(AND(R23,R24),
    IF(E23&gt;F23,24-E23+F23,F23-E23),
    IF(R23,
        IF(E23&gt;F23,24-E23,F23-E23),
        IF(AND(R24,E23&gt;F23),F23,0)))</f>
        <v>0</v>
      </c>
      <c r="K23" s="7" t="str">
        <f t="shared" ref="K23:K26" si="33">IF(D23="Urlaub","X","")</f>
        <v/>
      </c>
      <c r="L23" s="11" t="str">
        <f t="shared" ref="L23:L28" si="34">IF(D23="Krank","X","")</f>
        <v/>
      </c>
      <c r="M23" s="12">
        <f t="shared" ref="M23:M29" si="35">IF(OR(R23,R24,WEEKDAY(C23,2)=7,WEEKDAY(C24,2)=7),"",SUM(S23:U23))</f>
        <v>0</v>
      </c>
      <c r="N23" s="13" t="str">
        <f t="shared" ref="N23:N28" si="36">IF(R23,U23,"")</f>
        <v/>
      </c>
      <c r="O23" s="13" t="str">
        <f t="shared" ref="O23:O28" si="37">IF(AND(NOT(R23),R24),SUM(S23:T23),"")</f>
        <v/>
      </c>
      <c r="P23" s="13" t="str">
        <f t="shared" ref="P23:P29" si="38">IF(AND(WEEKDAY(C23,2)=7,NOT(R23),NOT(R24)),U23,"")</f>
        <v/>
      </c>
      <c r="Q23" s="13" t="str">
        <f t="shared" ref="Q23:Q29" si="39">IF(AND(WEEKDAY(C24,2)=7,NOT(R23),NOT(R24)),SUM(S23:T23),"")</f>
        <v/>
      </c>
      <c r="R23" s="13" t="b">
        <f>NOT(ISERROR(MATCH(C23,Feiertage!$C:$C,0)))</f>
        <v>0</v>
      </c>
      <c r="S23" s="13">
        <f t="shared" ref="S23:S29" si="40">IF(OR(E23&gt;F23,F23&gt;6),
    IF(E23&lt;=6,6-E23,0),
    F23-E23)</f>
        <v>0</v>
      </c>
      <c r="T23" s="13">
        <f t="shared" ref="T23:T29" si="41">IF(E23&gt;F23,MIN(24-E23,4),
    IF(E23&gt;=20,F23-E23,MAX(F23-20,0)))</f>
        <v>0</v>
      </c>
      <c r="U23" s="13">
        <f t="shared" ref="U23:U29" si="42">IF(E23&gt;F23,MIN(F23,6),0)</f>
        <v>0</v>
      </c>
    </row>
    <row r="24" spans="2:21" s="8" customFormat="1" ht="16.5" customHeight="1" x14ac:dyDescent="0.25">
      <c r="B24" s="156"/>
      <c r="C24" s="39">
        <f>C23+1</f>
        <v>42381</v>
      </c>
      <c r="D24" s="42"/>
      <c r="E24" s="113"/>
      <c r="F24" s="114"/>
      <c r="G24" s="127">
        <f>IF(L24="X",Gesamt!$D$9,
IF(K24="X",Gesamt!$D$10,
IF(F24-E24&lt;0,F24-E24+24,F24-E24)))</f>
        <v>0</v>
      </c>
      <c r="H24" s="121">
        <f t="shared" si="30"/>
        <v>0</v>
      </c>
      <c r="I24" s="15">
        <f t="shared" si="31"/>
        <v>0</v>
      </c>
      <c r="J24" s="16">
        <f t="shared" si="32"/>
        <v>0</v>
      </c>
      <c r="K24" s="14" t="str">
        <f t="shared" si="33"/>
        <v/>
      </c>
      <c r="L24" s="17" t="str">
        <f t="shared" si="34"/>
        <v/>
      </c>
      <c r="M24" s="12">
        <f t="shared" si="35"/>
        <v>0</v>
      </c>
      <c r="N24" s="13" t="str">
        <f t="shared" si="36"/>
        <v/>
      </c>
      <c r="O24" s="13" t="str">
        <f t="shared" si="37"/>
        <v/>
      </c>
      <c r="P24" s="13" t="str">
        <f t="shared" si="38"/>
        <v/>
      </c>
      <c r="Q24" s="13" t="str">
        <f t="shared" si="39"/>
        <v/>
      </c>
      <c r="R24" s="13" t="b">
        <f>NOT(ISERROR(MATCH(C24,Feiertage!$C:$C,0)))</f>
        <v>0</v>
      </c>
      <c r="S24" s="13">
        <f t="shared" si="40"/>
        <v>0</v>
      </c>
      <c r="T24" s="13">
        <f t="shared" si="41"/>
        <v>0</v>
      </c>
      <c r="U24" s="13">
        <f t="shared" si="42"/>
        <v>0</v>
      </c>
    </row>
    <row r="25" spans="2:21" s="8" customFormat="1" ht="16.5" customHeight="1" x14ac:dyDescent="0.25">
      <c r="B25" s="156"/>
      <c r="C25" s="39">
        <f t="shared" ref="C25:C29" si="43">C24+1</f>
        <v>42382</v>
      </c>
      <c r="D25" s="42"/>
      <c r="E25" s="113"/>
      <c r="F25" s="114"/>
      <c r="G25" s="127">
        <f>IF(L25="X",Gesamt!$D$9,
IF(K25="X",Gesamt!$D$10,
IF(F25-E25&lt;0,F25-E25+24,F25-E25)))</f>
        <v>0</v>
      </c>
      <c r="H25" s="121">
        <f t="shared" si="30"/>
        <v>0</v>
      </c>
      <c r="I25" s="15">
        <f t="shared" si="31"/>
        <v>0</v>
      </c>
      <c r="J25" s="16">
        <f t="shared" si="32"/>
        <v>0</v>
      </c>
      <c r="K25" s="14" t="str">
        <f t="shared" si="33"/>
        <v/>
      </c>
      <c r="L25" s="17" t="str">
        <f t="shared" si="34"/>
        <v/>
      </c>
      <c r="M25" s="12">
        <f t="shared" si="35"/>
        <v>0</v>
      </c>
      <c r="N25" s="13" t="str">
        <f t="shared" si="36"/>
        <v/>
      </c>
      <c r="O25" s="13" t="str">
        <f t="shared" si="37"/>
        <v/>
      </c>
      <c r="P25" s="13" t="str">
        <f t="shared" si="38"/>
        <v/>
      </c>
      <c r="Q25" s="13" t="str">
        <f t="shared" si="39"/>
        <v/>
      </c>
      <c r="R25" s="13" t="b">
        <f>NOT(ISERROR(MATCH(C25,Feiertage!$C:$C,0)))</f>
        <v>0</v>
      </c>
      <c r="S25" s="13">
        <f t="shared" si="40"/>
        <v>0</v>
      </c>
      <c r="T25" s="13">
        <f t="shared" si="41"/>
        <v>0</v>
      </c>
      <c r="U25" s="13">
        <f t="shared" si="42"/>
        <v>0</v>
      </c>
    </row>
    <row r="26" spans="2:21" s="28" customFormat="1" ht="16.5" customHeight="1" x14ac:dyDescent="0.25">
      <c r="B26" s="156"/>
      <c r="C26" s="39">
        <f t="shared" si="43"/>
        <v>42383</v>
      </c>
      <c r="D26" s="43"/>
      <c r="E26" s="115"/>
      <c r="F26" s="116"/>
      <c r="G26" s="127">
        <f>IF(L26="X",Gesamt!$D$9,
IF(K26="X",Gesamt!$D$10,
IF(F26-E26&lt;0,F26-E26+24,F26-E26)))</f>
        <v>0</v>
      </c>
      <c r="H26" s="121">
        <f t="shared" si="30"/>
        <v>0</v>
      </c>
      <c r="I26" s="15">
        <f t="shared" si="31"/>
        <v>0</v>
      </c>
      <c r="J26" s="16">
        <f t="shared" si="32"/>
        <v>0</v>
      </c>
      <c r="K26" s="19" t="str">
        <f t="shared" si="33"/>
        <v/>
      </c>
      <c r="L26" s="17" t="str">
        <f t="shared" si="34"/>
        <v/>
      </c>
      <c r="M26" s="12">
        <f t="shared" si="35"/>
        <v>0</v>
      </c>
      <c r="N26" s="13" t="str">
        <f t="shared" si="36"/>
        <v/>
      </c>
      <c r="O26" s="13" t="str">
        <f t="shared" si="37"/>
        <v/>
      </c>
      <c r="P26" s="13" t="str">
        <f t="shared" si="38"/>
        <v/>
      </c>
      <c r="Q26" s="13" t="str">
        <f t="shared" si="39"/>
        <v/>
      </c>
      <c r="R26" s="13" t="b">
        <f>NOT(ISERROR(MATCH(C26,Feiertage!$C:$C,0)))</f>
        <v>0</v>
      </c>
      <c r="S26" s="13">
        <f t="shared" si="40"/>
        <v>0</v>
      </c>
      <c r="T26" s="13">
        <f t="shared" si="41"/>
        <v>0</v>
      </c>
      <c r="U26" s="13">
        <f t="shared" si="42"/>
        <v>0</v>
      </c>
    </row>
    <row r="27" spans="2:21" s="8" customFormat="1" ht="16.5" customHeight="1" x14ac:dyDescent="0.25">
      <c r="B27" s="156"/>
      <c r="C27" s="39">
        <f t="shared" si="43"/>
        <v>42384</v>
      </c>
      <c r="D27" s="43"/>
      <c r="E27" s="115"/>
      <c r="F27" s="116"/>
      <c r="G27" s="127">
        <f>IF(L27="X",Gesamt!$D$9,
IF(K27="X",Gesamt!$D$10,
IF(F27-E27&lt;0,F27-E27+24,F27-E27)))</f>
        <v>0</v>
      </c>
      <c r="H27" s="121">
        <f>SUM(M27:Q27)</f>
        <v>0</v>
      </c>
      <c r="I27" s="15">
        <f t="shared" si="31"/>
        <v>0</v>
      </c>
      <c r="J27" s="16">
        <f t="shared" si="32"/>
        <v>0</v>
      </c>
      <c r="K27" s="19" t="str">
        <f>IF(D27="Urlaub","X","")</f>
        <v/>
      </c>
      <c r="L27" s="17" t="str">
        <f t="shared" si="34"/>
        <v/>
      </c>
      <c r="M27" s="12">
        <f t="shared" si="35"/>
        <v>0</v>
      </c>
      <c r="N27" s="13" t="str">
        <f t="shared" si="36"/>
        <v/>
      </c>
      <c r="O27" s="13" t="str">
        <f t="shared" si="37"/>
        <v/>
      </c>
      <c r="P27" s="13" t="str">
        <f t="shared" si="38"/>
        <v/>
      </c>
      <c r="Q27" s="13" t="str">
        <f t="shared" si="39"/>
        <v/>
      </c>
      <c r="R27" s="13" t="b">
        <f>NOT(ISERROR(MATCH(C27,Feiertage!$C:$C,0)))</f>
        <v>0</v>
      </c>
      <c r="S27" s="13">
        <f t="shared" si="40"/>
        <v>0</v>
      </c>
      <c r="T27" s="13">
        <f t="shared" si="41"/>
        <v>0</v>
      </c>
      <c r="U27" s="13">
        <f t="shared" si="42"/>
        <v>0</v>
      </c>
    </row>
    <row r="28" spans="2:21" s="8" customFormat="1" ht="16.5" customHeight="1" x14ac:dyDescent="0.25">
      <c r="B28" s="156"/>
      <c r="C28" s="39">
        <f t="shared" si="43"/>
        <v>42385</v>
      </c>
      <c r="D28" s="43"/>
      <c r="E28" s="115"/>
      <c r="F28" s="116"/>
      <c r="G28" s="127">
        <f>IF(L28="X",Gesamt!$D$9,
IF(K28="X",Gesamt!$D$10,
IF(F28-E28&lt;0,F28-E28+24,F28-E28)))</f>
        <v>0</v>
      </c>
      <c r="H28" s="121">
        <f t="shared" ref="H28:H29" si="44">SUM(M28:Q28)</f>
        <v>0</v>
      </c>
      <c r="I28" s="15">
        <f t="shared" si="31"/>
        <v>0</v>
      </c>
      <c r="J28" s="16">
        <f t="shared" si="32"/>
        <v>0</v>
      </c>
      <c r="K28" s="19" t="str">
        <f>IF(D28="Urlaub","X","")</f>
        <v/>
      </c>
      <c r="L28" s="17" t="str">
        <f t="shared" si="34"/>
        <v/>
      </c>
      <c r="M28" s="20" t="str">
        <f t="shared" si="35"/>
        <v/>
      </c>
      <c r="N28" s="21" t="str">
        <f t="shared" si="36"/>
        <v/>
      </c>
      <c r="O28" s="21" t="str">
        <f t="shared" si="37"/>
        <v/>
      </c>
      <c r="P28" s="21" t="str">
        <f t="shared" si="38"/>
        <v/>
      </c>
      <c r="Q28" s="21">
        <f t="shared" si="39"/>
        <v>0</v>
      </c>
      <c r="R28" s="21" t="b">
        <f>NOT(ISERROR(MATCH(C28,Feiertage!$C:$C,0)))</f>
        <v>0</v>
      </c>
      <c r="S28" s="21">
        <f t="shared" si="40"/>
        <v>0</v>
      </c>
      <c r="T28" s="21">
        <f t="shared" si="41"/>
        <v>0</v>
      </c>
      <c r="U28" s="21">
        <f t="shared" si="42"/>
        <v>0</v>
      </c>
    </row>
    <row r="29" spans="2:21" s="8" customFormat="1" ht="16.5" customHeight="1" x14ac:dyDescent="0.25">
      <c r="B29" s="156"/>
      <c r="C29" s="40">
        <f t="shared" si="43"/>
        <v>42386</v>
      </c>
      <c r="D29" s="44"/>
      <c r="E29" s="117"/>
      <c r="F29" s="118"/>
      <c r="G29" s="128">
        <f>IF(L29="X",Gesamt!$D$9,
IF(K29="X",Gesamt!$D$10,
IF(F29-E29&lt;0,F29-E29+24,F29-E29)))</f>
        <v>0</v>
      </c>
      <c r="H29" s="122">
        <f t="shared" si="44"/>
        <v>0</v>
      </c>
      <c r="I29" s="22">
        <f t="shared" si="31"/>
        <v>0</v>
      </c>
      <c r="J29" s="23">
        <f t="shared" si="32"/>
        <v>0</v>
      </c>
      <c r="K29" s="24" t="str">
        <f>IF(D29="Urlaub","X","")</f>
        <v/>
      </c>
      <c r="L29" s="25" t="str">
        <f>IF(D29="Krank","X","")</f>
        <v/>
      </c>
      <c r="M29" s="26" t="str">
        <f t="shared" si="35"/>
        <v/>
      </c>
      <c r="N29" s="27" t="str">
        <f>IF(R29,U29,"")</f>
        <v/>
      </c>
      <c r="O29" s="27" t="str">
        <f>IF(AND(NOT(R29),R30),SUM(S29:T29),"")</f>
        <v/>
      </c>
      <c r="P29" s="27">
        <f t="shared" si="38"/>
        <v>0</v>
      </c>
      <c r="Q29" s="27" t="str">
        <f t="shared" si="39"/>
        <v/>
      </c>
      <c r="R29" s="27" t="b">
        <f>NOT(ISERROR(MATCH(C29,Feiertage!$C:$C,0)))</f>
        <v>0</v>
      </c>
      <c r="S29" s="27">
        <f t="shared" si="40"/>
        <v>0</v>
      </c>
      <c r="T29" s="27">
        <f t="shared" si="41"/>
        <v>0</v>
      </c>
      <c r="U29" s="27">
        <f t="shared" si="42"/>
        <v>0</v>
      </c>
    </row>
    <row r="30" spans="2:21" s="28" customFormat="1" ht="16.5" customHeight="1" thickBot="1" x14ac:dyDescent="0.3">
      <c r="B30" s="157"/>
      <c r="C30" s="109">
        <f>C29+1</f>
        <v>42387</v>
      </c>
      <c r="D30" s="110"/>
      <c r="E30" s="161" t="s">
        <v>56</v>
      </c>
      <c r="F30" s="162"/>
      <c r="G30" s="129">
        <f>SUM(G23:G29)</f>
        <v>0</v>
      </c>
      <c r="H30" s="123">
        <f>SUM(H23:H29)</f>
        <v>0</v>
      </c>
      <c r="I30" s="29">
        <f>SUM(I23:I29)</f>
        <v>0</v>
      </c>
      <c r="J30" s="30">
        <f>SUM(J23:J29)</f>
        <v>0</v>
      </c>
      <c r="K30" s="31">
        <f>COUNTIF(K23:K29,"X")</f>
        <v>0</v>
      </c>
      <c r="L30" s="32">
        <f>COUNTIF(L23:L29,"X")</f>
        <v>0</v>
      </c>
      <c r="M30" s="33"/>
      <c r="N30" s="34"/>
      <c r="O30" s="34"/>
      <c r="P30" s="34"/>
      <c r="Q30" s="34"/>
      <c r="R30" s="34" t="b">
        <f>NOT(ISERROR(MATCH(C30,Feiertage!$C:$C,0)))</f>
        <v>0</v>
      </c>
      <c r="S30" s="34"/>
      <c r="T30" s="34"/>
      <c r="U30" s="35"/>
    </row>
    <row r="31" spans="2:21" s="8" customFormat="1" ht="16.5" customHeight="1" x14ac:dyDescent="0.25">
      <c r="B31" s="155">
        <f>WEEKNUM(C31,21)</f>
        <v>3</v>
      </c>
      <c r="C31" s="38">
        <f>C29+1</f>
        <v>42387</v>
      </c>
      <c r="D31" s="41"/>
      <c r="E31" s="111"/>
      <c r="F31" s="112"/>
      <c r="G31" s="126">
        <f>IF(L31="X",Gesamt!$D$9,
IF(K31="X",Gesamt!$D$10,
IF(F31-E31&lt;0,F31-E31+24,F31-E31)))</f>
        <v>0</v>
      </c>
      <c r="H31" s="120">
        <f t="shared" ref="H31:H34" si="45">SUM(M31:Q31)</f>
        <v>0</v>
      </c>
      <c r="I31" s="9">
        <f t="shared" ref="I31:I37" si="46">IF(AND(NOT(R32),WEEKDAY(C32,2)=7),
    IF(E31&gt;F31,F31,0),
    IF(AND(NOT(R31),WEEKDAY(C31,2)=7),
        IF(E31&gt;F31,24-E31,F31-E31),
        0))</f>
        <v>0</v>
      </c>
      <c r="J31" s="10">
        <f t="shared" ref="J31:J37" si="47">IF(AND(R31,R32),
    IF(E31&gt;F31,24-E31+F31,F31-E31),
    IF(R31,
        IF(E31&gt;F31,24-E31,F31-E31),
        IF(AND(R32,E31&gt;F31),F31,0)))</f>
        <v>0</v>
      </c>
      <c r="K31" s="7" t="str">
        <f t="shared" ref="K31:K34" si="48">IF(D31="Urlaub","X","")</f>
        <v/>
      </c>
      <c r="L31" s="11" t="str">
        <f t="shared" ref="L31:L36" si="49">IF(D31="Krank","X","")</f>
        <v/>
      </c>
      <c r="M31" s="12">
        <f t="shared" ref="M31:M37" si="50">IF(OR(R31,R32,WEEKDAY(C31,2)=7,WEEKDAY(C32,2)=7),"",SUM(S31:U31))</f>
        <v>0</v>
      </c>
      <c r="N31" s="13" t="str">
        <f t="shared" ref="N31:N36" si="51">IF(R31,U31,"")</f>
        <v/>
      </c>
      <c r="O31" s="13" t="str">
        <f t="shared" ref="O31:O36" si="52">IF(AND(NOT(R31),R32),SUM(S31:T31),"")</f>
        <v/>
      </c>
      <c r="P31" s="13" t="str">
        <f t="shared" ref="P31:P37" si="53">IF(AND(WEEKDAY(C31,2)=7,NOT(R31),NOT(R32)),U31,"")</f>
        <v/>
      </c>
      <c r="Q31" s="13" t="str">
        <f t="shared" ref="Q31:Q37" si="54">IF(AND(WEEKDAY(C32,2)=7,NOT(R31),NOT(R32)),SUM(S31:T31),"")</f>
        <v/>
      </c>
      <c r="R31" s="13" t="b">
        <f>NOT(ISERROR(MATCH(C31,Feiertage!$C:$C,0)))</f>
        <v>0</v>
      </c>
      <c r="S31" s="13">
        <f t="shared" ref="S31:S37" si="55">IF(OR(E31&gt;F31,F31&gt;6),
    IF(E31&lt;=6,6-E31,0),
    F31-E31)</f>
        <v>0</v>
      </c>
      <c r="T31" s="13">
        <f t="shared" ref="T31:T37" si="56">IF(E31&gt;F31,MIN(24-E31,4),
    IF(E31&gt;=20,F31-E31,MAX(F31-20,0)))</f>
        <v>0</v>
      </c>
      <c r="U31" s="13">
        <f t="shared" ref="U31:U37" si="57">IF(E31&gt;F31,MIN(F31,6),0)</f>
        <v>0</v>
      </c>
    </row>
    <row r="32" spans="2:21" s="8" customFormat="1" ht="16.5" customHeight="1" x14ac:dyDescent="0.25">
      <c r="B32" s="156"/>
      <c r="C32" s="39">
        <f>C31+1</f>
        <v>42388</v>
      </c>
      <c r="D32" s="42"/>
      <c r="E32" s="113"/>
      <c r="F32" s="114"/>
      <c r="G32" s="127">
        <f>IF(L32="X",Gesamt!$D$9,
IF(K32="X",Gesamt!$D$10,
IF(F32-E32&lt;0,F32-E32+24,F32-E32)))</f>
        <v>0</v>
      </c>
      <c r="H32" s="121">
        <f t="shared" si="45"/>
        <v>0</v>
      </c>
      <c r="I32" s="15">
        <f t="shared" si="46"/>
        <v>0</v>
      </c>
      <c r="J32" s="16">
        <f t="shared" si="47"/>
        <v>0</v>
      </c>
      <c r="K32" s="14" t="str">
        <f t="shared" si="48"/>
        <v/>
      </c>
      <c r="L32" s="17" t="str">
        <f t="shared" si="49"/>
        <v/>
      </c>
      <c r="M32" s="12">
        <f t="shared" si="50"/>
        <v>0</v>
      </c>
      <c r="N32" s="13" t="str">
        <f t="shared" si="51"/>
        <v/>
      </c>
      <c r="O32" s="13" t="str">
        <f t="shared" si="52"/>
        <v/>
      </c>
      <c r="P32" s="13" t="str">
        <f t="shared" si="53"/>
        <v/>
      </c>
      <c r="Q32" s="13" t="str">
        <f t="shared" si="54"/>
        <v/>
      </c>
      <c r="R32" s="13" t="b">
        <f>NOT(ISERROR(MATCH(C32,Feiertage!$C:$C,0)))</f>
        <v>0</v>
      </c>
      <c r="S32" s="13">
        <f t="shared" si="55"/>
        <v>0</v>
      </c>
      <c r="T32" s="13">
        <f t="shared" si="56"/>
        <v>0</v>
      </c>
      <c r="U32" s="13">
        <f t="shared" si="57"/>
        <v>0</v>
      </c>
    </row>
    <row r="33" spans="2:21" s="8" customFormat="1" ht="16.5" customHeight="1" x14ac:dyDescent="0.25">
      <c r="B33" s="156"/>
      <c r="C33" s="39">
        <f t="shared" ref="C33:C37" si="58">C32+1</f>
        <v>42389</v>
      </c>
      <c r="D33" s="42"/>
      <c r="E33" s="113"/>
      <c r="F33" s="114"/>
      <c r="G33" s="127">
        <f>IF(L33="X",Gesamt!$D$9,
IF(K33="X",Gesamt!$D$10,
IF(F33-E33&lt;0,F33-E33+24,F33-E33)))</f>
        <v>0</v>
      </c>
      <c r="H33" s="121">
        <f t="shared" si="45"/>
        <v>0</v>
      </c>
      <c r="I33" s="15">
        <f t="shared" si="46"/>
        <v>0</v>
      </c>
      <c r="J33" s="16">
        <f t="shared" si="47"/>
        <v>0</v>
      </c>
      <c r="K33" s="14" t="str">
        <f t="shared" si="48"/>
        <v/>
      </c>
      <c r="L33" s="17" t="str">
        <f t="shared" si="49"/>
        <v/>
      </c>
      <c r="M33" s="12">
        <f t="shared" si="50"/>
        <v>0</v>
      </c>
      <c r="N33" s="13" t="str">
        <f t="shared" si="51"/>
        <v/>
      </c>
      <c r="O33" s="13" t="str">
        <f t="shared" si="52"/>
        <v/>
      </c>
      <c r="P33" s="13" t="str">
        <f t="shared" si="53"/>
        <v/>
      </c>
      <c r="Q33" s="13" t="str">
        <f t="shared" si="54"/>
        <v/>
      </c>
      <c r="R33" s="13" t="b">
        <f>NOT(ISERROR(MATCH(C33,Feiertage!$C:$C,0)))</f>
        <v>0</v>
      </c>
      <c r="S33" s="13">
        <f t="shared" si="55"/>
        <v>0</v>
      </c>
      <c r="T33" s="13">
        <f t="shared" si="56"/>
        <v>0</v>
      </c>
      <c r="U33" s="13">
        <f t="shared" si="57"/>
        <v>0</v>
      </c>
    </row>
    <row r="34" spans="2:21" s="28" customFormat="1" ht="16.5" customHeight="1" x14ac:dyDescent="0.25">
      <c r="B34" s="156"/>
      <c r="C34" s="39">
        <f t="shared" si="58"/>
        <v>42390</v>
      </c>
      <c r="D34" s="43"/>
      <c r="E34" s="115"/>
      <c r="F34" s="116"/>
      <c r="G34" s="127">
        <f>IF(L34="X",Gesamt!$D$9,
IF(K34="X",Gesamt!$D$10,
IF(F34-E34&lt;0,F34-E34+24,F34-E34)))</f>
        <v>0</v>
      </c>
      <c r="H34" s="121">
        <f t="shared" si="45"/>
        <v>0</v>
      </c>
      <c r="I34" s="15">
        <f t="shared" si="46"/>
        <v>0</v>
      </c>
      <c r="J34" s="16">
        <f t="shared" si="47"/>
        <v>0</v>
      </c>
      <c r="K34" s="19" t="str">
        <f t="shared" si="48"/>
        <v/>
      </c>
      <c r="L34" s="17" t="str">
        <f t="shared" si="49"/>
        <v/>
      </c>
      <c r="M34" s="12">
        <f t="shared" si="50"/>
        <v>0</v>
      </c>
      <c r="N34" s="13" t="str">
        <f t="shared" si="51"/>
        <v/>
      </c>
      <c r="O34" s="13" t="str">
        <f t="shared" si="52"/>
        <v/>
      </c>
      <c r="P34" s="13" t="str">
        <f t="shared" si="53"/>
        <v/>
      </c>
      <c r="Q34" s="13" t="str">
        <f t="shared" si="54"/>
        <v/>
      </c>
      <c r="R34" s="13" t="b">
        <f>NOT(ISERROR(MATCH(C34,Feiertage!$C:$C,0)))</f>
        <v>0</v>
      </c>
      <c r="S34" s="13">
        <f t="shared" si="55"/>
        <v>0</v>
      </c>
      <c r="T34" s="13">
        <f t="shared" si="56"/>
        <v>0</v>
      </c>
      <c r="U34" s="13">
        <f t="shared" si="57"/>
        <v>0</v>
      </c>
    </row>
    <row r="35" spans="2:21" s="8" customFormat="1" ht="16.5" customHeight="1" x14ac:dyDescent="0.25">
      <c r="B35" s="156"/>
      <c r="C35" s="39">
        <f t="shared" si="58"/>
        <v>42391</v>
      </c>
      <c r="D35" s="43"/>
      <c r="E35" s="115"/>
      <c r="F35" s="116"/>
      <c r="G35" s="127">
        <f>IF(L35="X",Gesamt!$D$9,
IF(K35="X",Gesamt!$D$10,
IF(F35-E35&lt;0,F35-E35+24,F35-E35)))</f>
        <v>0</v>
      </c>
      <c r="H35" s="121">
        <f>SUM(M35:Q35)</f>
        <v>0</v>
      </c>
      <c r="I35" s="15">
        <f t="shared" si="46"/>
        <v>0</v>
      </c>
      <c r="J35" s="16">
        <f t="shared" si="47"/>
        <v>0</v>
      </c>
      <c r="K35" s="19" t="str">
        <f>IF(D35="Urlaub","X","")</f>
        <v/>
      </c>
      <c r="L35" s="17" t="str">
        <f t="shared" si="49"/>
        <v/>
      </c>
      <c r="M35" s="12">
        <f t="shared" si="50"/>
        <v>0</v>
      </c>
      <c r="N35" s="13" t="str">
        <f t="shared" si="51"/>
        <v/>
      </c>
      <c r="O35" s="13" t="str">
        <f t="shared" si="52"/>
        <v/>
      </c>
      <c r="P35" s="13" t="str">
        <f t="shared" si="53"/>
        <v/>
      </c>
      <c r="Q35" s="13" t="str">
        <f t="shared" si="54"/>
        <v/>
      </c>
      <c r="R35" s="13" t="b">
        <f>NOT(ISERROR(MATCH(C35,Feiertage!$C:$C,0)))</f>
        <v>0</v>
      </c>
      <c r="S35" s="13">
        <f t="shared" si="55"/>
        <v>0</v>
      </c>
      <c r="T35" s="13">
        <f t="shared" si="56"/>
        <v>0</v>
      </c>
      <c r="U35" s="13">
        <f t="shared" si="57"/>
        <v>0</v>
      </c>
    </row>
    <row r="36" spans="2:21" s="8" customFormat="1" ht="16.5" customHeight="1" x14ac:dyDescent="0.25">
      <c r="B36" s="156"/>
      <c r="C36" s="39">
        <f t="shared" si="58"/>
        <v>42392</v>
      </c>
      <c r="D36" s="43"/>
      <c r="E36" s="115"/>
      <c r="F36" s="116"/>
      <c r="G36" s="127">
        <f>IF(L36="X",Gesamt!$D$9,
IF(K36="X",Gesamt!$D$10,
IF(F36-E36&lt;0,F36-E36+24,F36-E36)))</f>
        <v>0</v>
      </c>
      <c r="H36" s="121">
        <f t="shared" ref="H36:H37" si="59">SUM(M36:Q36)</f>
        <v>0</v>
      </c>
      <c r="I36" s="15">
        <f t="shared" si="46"/>
        <v>0</v>
      </c>
      <c r="J36" s="16">
        <f t="shared" si="47"/>
        <v>0</v>
      </c>
      <c r="K36" s="19" t="str">
        <f>IF(D36="Urlaub","X","")</f>
        <v/>
      </c>
      <c r="L36" s="17" t="str">
        <f t="shared" si="49"/>
        <v/>
      </c>
      <c r="M36" s="20" t="str">
        <f t="shared" si="50"/>
        <v/>
      </c>
      <c r="N36" s="21" t="str">
        <f t="shared" si="51"/>
        <v/>
      </c>
      <c r="O36" s="21" t="str">
        <f t="shared" si="52"/>
        <v/>
      </c>
      <c r="P36" s="21" t="str">
        <f t="shared" si="53"/>
        <v/>
      </c>
      <c r="Q36" s="21">
        <f t="shared" si="54"/>
        <v>0</v>
      </c>
      <c r="R36" s="21" t="b">
        <f>NOT(ISERROR(MATCH(C36,Feiertage!$C:$C,0)))</f>
        <v>0</v>
      </c>
      <c r="S36" s="21">
        <f t="shared" si="55"/>
        <v>0</v>
      </c>
      <c r="T36" s="21">
        <f t="shared" si="56"/>
        <v>0</v>
      </c>
      <c r="U36" s="21">
        <f t="shared" si="57"/>
        <v>0</v>
      </c>
    </row>
    <row r="37" spans="2:21" s="8" customFormat="1" ht="16.5" customHeight="1" x14ac:dyDescent="0.25">
      <c r="B37" s="156"/>
      <c r="C37" s="40">
        <f t="shared" si="58"/>
        <v>42393</v>
      </c>
      <c r="D37" s="44"/>
      <c r="E37" s="117"/>
      <c r="F37" s="118"/>
      <c r="G37" s="128">
        <f>IF(L37="X",Gesamt!$D$9,
IF(K37="X",Gesamt!$D$10,
IF(F37-E37&lt;0,F37-E37+24,F37-E37)))</f>
        <v>0</v>
      </c>
      <c r="H37" s="122">
        <f t="shared" si="59"/>
        <v>0</v>
      </c>
      <c r="I37" s="22">
        <f t="shared" si="46"/>
        <v>0</v>
      </c>
      <c r="J37" s="23">
        <f t="shared" si="47"/>
        <v>0</v>
      </c>
      <c r="K37" s="24" t="str">
        <f>IF(D37="Urlaub","X","")</f>
        <v/>
      </c>
      <c r="L37" s="25" t="str">
        <f>IF(D37="Krank","X","")</f>
        <v/>
      </c>
      <c r="M37" s="26" t="str">
        <f t="shared" si="50"/>
        <v/>
      </c>
      <c r="N37" s="27" t="str">
        <f>IF(R37,U37,"")</f>
        <v/>
      </c>
      <c r="O37" s="27" t="str">
        <f>IF(AND(NOT(R37),R38),SUM(S37:T37),"")</f>
        <v/>
      </c>
      <c r="P37" s="27">
        <f t="shared" si="53"/>
        <v>0</v>
      </c>
      <c r="Q37" s="27" t="str">
        <f t="shared" si="54"/>
        <v/>
      </c>
      <c r="R37" s="27" t="b">
        <f>NOT(ISERROR(MATCH(C37,Feiertage!$C:$C,0)))</f>
        <v>0</v>
      </c>
      <c r="S37" s="27">
        <f t="shared" si="55"/>
        <v>0</v>
      </c>
      <c r="T37" s="27">
        <f t="shared" si="56"/>
        <v>0</v>
      </c>
      <c r="U37" s="27">
        <f t="shared" si="57"/>
        <v>0</v>
      </c>
    </row>
    <row r="38" spans="2:21" s="28" customFormat="1" ht="16.5" customHeight="1" thickBot="1" x14ac:dyDescent="0.3">
      <c r="B38" s="157"/>
      <c r="C38" s="109">
        <f>C37+1</f>
        <v>42394</v>
      </c>
      <c r="D38" s="110"/>
      <c r="E38" s="161" t="s">
        <v>56</v>
      </c>
      <c r="F38" s="162"/>
      <c r="G38" s="129">
        <f>SUM(G31:G37)</f>
        <v>0</v>
      </c>
      <c r="H38" s="123">
        <f>SUM(H31:H37)</f>
        <v>0</v>
      </c>
      <c r="I38" s="29">
        <f>SUM(I31:I37)</f>
        <v>0</v>
      </c>
      <c r="J38" s="30">
        <f>SUM(J31:J37)</f>
        <v>0</v>
      </c>
      <c r="K38" s="31">
        <f>COUNTIF(K31:K37,"X")</f>
        <v>0</v>
      </c>
      <c r="L38" s="32">
        <f>COUNTIF(L31:L37,"X")</f>
        <v>0</v>
      </c>
      <c r="M38" s="33"/>
      <c r="N38" s="34"/>
      <c r="O38" s="34"/>
      <c r="P38" s="34"/>
      <c r="Q38" s="34"/>
      <c r="R38" s="34" t="b">
        <f>NOT(ISERROR(MATCH(C38,Feiertage!$C:$C,0)))</f>
        <v>0</v>
      </c>
      <c r="S38" s="34"/>
      <c r="T38" s="34"/>
      <c r="U38" s="35"/>
    </row>
    <row r="39" spans="2:21" s="8" customFormat="1" ht="16.5" customHeight="1" x14ac:dyDescent="0.25">
      <c r="B39" s="158">
        <f>IF(MONTH(C39)=MONTH($C$1),WEEKNUM(C39,21))</f>
        <v>4</v>
      </c>
      <c r="C39" s="38">
        <f>C37+1</f>
        <v>42394</v>
      </c>
      <c r="D39" s="41"/>
      <c r="E39" s="111"/>
      <c r="F39" s="112"/>
      <c r="G39" s="126">
        <f>IF(L39="X",Gesamt!$D$9,
IF(K39="X",Gesamt!$D$10,
IF(F39-E39&lt;0,F39-E39+24,F39-E39)))</f>
        <v>0</v>
      </c>
      <c r="H39" s="120">
        <f t="shared" ref="H39:H42" si="60">SUM(M39:Q39)</f>
        <v>0</v>
      </c>
      <c r="I39" s="9">
        <f t="shared" ref="I39:I45" si="61">IF(AND(NOT(R40),WEEKDAY(C40,2)=7),
    IF(E39&gt;F39,F39,0),
    IF(AND(NOT(R39),WEEKDAY(C39,2)=7),
        IF(E39&gt;F39,24-E39,F39-E39),
        0))</f>
        <v>0</v>
      </c>
      <c r="J39" s="10">
        <f t="shared" ref="J39:J45" si="62">IF(AND(R39,R40),
    IF(E39&gt;F39,24-E39+F39,F39-E39),
    IF(R39,
        IF(E39&gt;F39,24-E39,F39-E39),
        IF(AND(R40,E39&gt;F39),F39,0)))</f>
        <v>0</v>
      </c>
      <c r="K39" s="7" t="str">
        <f t="shared" ref="K39:K42" si="63">IF(D39="Urlaub","X","")</f>
        <v/>
      </c>
      <c r="L39" s="11" t="str">
        <f t="shared" ref="L39:L44" si="64">IF(D39="Krank","X","")</f>
        <v/>
      </c>
      <c r="M39" s="12">
        <f t="shared" ref="M39:M45" si="65">IF(OR(R39,R40,WEEKDAY(C39,2)=7,WEEKDAY(C40,2)=7),"",SUM(S39:U39))</f>
        <v>0</v>
      </c>
      <c r="N39" s="13" t="str">
        <f t="shared" ref="N39:N44" si="66">IF(R39,U39,"")</f>
        <v/>
      </c>
      <c r="O39" s="13" t="str">
        <f t="shared" ref="O39:O44" si="67">IF(AND(NOT(R39),R40),SUM(S39:T39),"")</f>
        <v/>
      </c>
      <c r="P39" s="13" t="str">
        <f t="shared" ref="P39:P45" si="68">IF(AND(WEEKDAY(C39,2)=7,NOT(R39),NOT(R40)),U39,"")</f>
        <v/>
      </c>
      <c r="Q39" s="13" t="str">
        <f t="shared" ref="Q39:Q45" si="69">IF(AND(WEEKDAY(C40,2)=7,NOT(R39),NOT(R40)),SUM(S39:T39),"")</f>
        <v/>
      </c>
      <c r="R39" s="13" t="b">
        <f>NOT(ISERROR(MATCH(C39,Feiertage!$C:$C,0)))</f>
        <v>0</v>
      </c>
      <c r="S39" s="13">
        <f t="shared" ref="S39:S45" si="70">IF(OR(E39&gt;F39,F39&gt;6),
    IF(E39&lt;=6,6-E39,0),
    F39-E39)</f>
        <v>0</v>
      </c>
      <c r="T39" s="13">
        <f t="shared" ref="T39:T45" si="71">IF(E39&gt;F39,MIN(24-E39,4),
    IF(E39&gt;=20,F39-E39,MAX(F39-20,0)))</f>
        <v>0</v>
      </c>
      <c r="U39" s="13">
        <f t="shared" ref="U39:U45" si="72">IF(E39&gt;F39,MIN(F39,6),0)</f>
        <v>0</v>
      </c>
    </row>
    <row r="40" spans="2:21" s="8" customFormat="1" ht="16.5" customHeight="1" x14ac:dyDescent="0.25">
      <c r="B40" s="159"/>
      <c r="C40" s="39">
        <f>C39+1</f>
        <v>42395</v>
      </c>
      <c r="D40" s="42"/>
      <c r="E40" s="113"/>
      <c r="F40" s="114"/>
      <c r="G40" s="127">
        <f>IF(L40="X",Gesamt!$D$9,
IF(K40="X",Gesamt!$D$10,
IF(F40-E40&lt;0,F40-E40+24,F40-E40)))</f>
        <v>0</v>
      </c>
      <c r="H40" s="121">
        <f t="shared" si="60"/>
        <v>0</v>
      </c>
      <c r="I40" s="15">
        <f t="shared" si="61"/>
        <v>0</v>
      </c>
      <c r="J40" s="16">
        <f t="shared" si="62"/>
        <v>0</v>
      </c>
      <c r="K40" s="14" t="str">
        <f t="shared" si="63"/>
        <v/>
      </c>
      <c r="L40" s="17" t="str">
        <f t="shared" si="64"/>
        <v/>
      </c>
      <c r="M40" s="12">
        <f t="shared" si="65"/>
        <v>0</v>
      </c>
      <c r="N40" s="13" t="str">
        <f t="shared" si="66"/>
        <v/>
      </c>
      <c r="O40" s="13" t="str">
        <f t="shared" si="67"/>
        <v/>
      </c>
      <c r="P40" s="13" t="str">
        <f t="shared" si="68"/>
        <v/>
      </c>
      <c r="Q40" s="13" t="str">
        <f t="shared" si="69"/>
        <v/>
      </c>
      <c r="R40" s="13" t="b">
        <f>NOT(ISERROR(MATCH(C40,Feiertage!$C:$C,0)))</f>
        <v>0</v>
      </c>
      <c r="S40" s="13">
        <f t="shared" si="70"/>
        <v>0</v>
      </c>
      <c r="T40" s="13">
        <f t="shared" si="71"/>
        <v>0</v>
      </c>
      <c r="U40" s="13">
        <f t="shared" si="72"/>
        <v>0</v>
      </c>
    </row>
    <row r="41" spans="2:21" s="8" customFormat="1" ht="16.5" customHeight="1" x14ac:dyDescent="0.25">
      <c r="B41" s="159"/>
      <c r="C41" s="39">
        <f t="shared" ref="C41:C45" si="73">C40+1</f>
        <v>42396</v>
      </c>
      <c r="D41" s="42"/>
      <c r="E41" s="113"/>
      <c r="F41" s="114"/>
      <c r="G41" s="127">
        <f>IF(L41="X",Gesamt!$D$9,
IF(K41="X",Gesamt!$D$10,
IF(F41-E41&lt;0,F41-E41+24,F41-E41)))</f>
        <v>0</v>
      </c>
      <c r="H41" s="121">
        <f t="shared" si="60"/>
        <v>0</v>
      </c>
      <c r="I41" s="15">
        <f t="shared" si="61"/>
        <v>0</v>
      </c>
      <c r="J41" s="16">
        <f t="shared" si="62"/>
        <v>0</v>
      </c>
      <c r="K41" s="14" t="str">
        <f t="shared" si="63"/>
        <v/>
      </c>
      <c r="L41" s="17" t="str">
        <f t="shared" si="64"/>
        <v/>
      </c>
      <c r="M41" s="12">
        <f t="shared" si="65"/>
        <v>0</v>
      </c>
      <c r="N41" s="13" t="str">
        <f t="shared" si="66"/>
        <v/>
      </c>
      <c r="O41" s="13" t="str">
        <f t="shared" si="67"/>
        <v/>
      </c>
      <c r="P41" s="13" t="str">
        <f t="shared" si="68"/>
        <v/>
      </c>
      <c r="Q41" s="13" t="str">
        <f t="shared" si="69"/>
        <v/>
      </c>
      <c r="R41" s="13" t="b">
        <f>NOT(ISERROR(MATCH(C41,Feiertage!$C:$C,0)))</f>
        <v>0</v>
      </c>
      <c r="S41" s="13">
        <f t="shared" si="70"/>
        <v>0</v>
      </c>
      <c r="T41" s="13">
        <f t="shared" si="71"/>
        <v>0</v>
      </c>
      <c r="U41" s="13">
        <f t="shared" si="72"/>
        <v>0</v>
      </c>
    </row>
    <row r="42" spans="2:21" s="8" customFormat="1" ht="16.5" customHeight="1" x14ac:dyDescent="0.25">
      <c r="B42" s="159"/>
      <c r="C42" s="39">
        <f t="shared" si="73"/>
        <v>42397</v>
      </c>
      <c r="D42" s="43"/>
      <c r="E42" s="115"/>
      <c r="F42" s="116"/>
      <c r="G42" s="127">
        <f>IF(L42="X",Gesamt!$D$9,
IF(K42="X",Gesamt!$D$10,
IF(F42-E42&lt;0,F42-E42+24,F42-E42)))</f>
        <v>0</v>
      </c>
      <c r="H42" s="121">
        <f t="shared" si="60"/>
        <v>0</v>
      </c>
      <c r="I42" s="15">
        <f t="shared" si="61"/>
        <v>0</v>
      </c>
      <c r="J42" s="16">
        <f t="shared" si="62"/>
        <v>0</v>
      </c>
      <c r="K42" s="19" t="str">
        <f t="shared" si="63"/>
        <v/>
      </c>
      <c r="L42" s="17" t="str">
        <f t="shared" si="64"/>
        <v/>
      </c>
      <c r="M42" s="12">
        <f t="shared" si="65"/>
        <v>0</v>
      </c>
      <c r="N42" s="13" t="str">
        <f t="shared" si="66"/>
        <v/>
      </c>
      <c r="O42" s="13" t="str">
        <f t="shared" si="67"/>
        <v/>
      </c>
      <c r="P42" s="13" t="str">
        <f t="shared" si="68"/>
        <v/>
      </c>
      <c r="Q42" s="13" t="str">
        <f t="shared" si="69"/>
        <v/>
      </c>
      <c r="R42" s="13" t="b">
        <f>NOT(ISERROR(MATCH(C42,Feiertage!$C:$C,0)))</f>
        <v>0</v>
      </c>
      <c r="S42" s="13">
        <f t="shared" si="70"/>
        <v>0</v>
      </c>
      <c r="T42" s="13">
        <f t="shared" si="71"/>
        <v>0</v>
      </c>
      <c r="U42" s="13">
        <f t="shared" si="72"/>
        <v>0</v>
      </c>
    </row>
    <row r="43" spans="2:21" s="8" customFormat="1" ht="16.5" customHeight="1" x14ac:dyDescent="0.25">
      <c r="B43" s="159"/>
      <c r="C43" s="39">
        <f t="shared" si="73"/>
        <v>42398</v>
      </c>
      <c r="D43" s="43"/>
      <c r="E43" s="115"/>
      <c r="F43" s="116"/>
      <c r="G43" s="127">
        <f>IF(L43="X",Gesamt!$D$9,
IF(K43="X",Gesamt!$D$10,
IF(F43-E43&lt;0,F43-E43+24,F43-E43)))</f>
        <v>0</v>
      </c>
      <c r="H43" s="121">
        <f>SUM(M43:Q43)</f>
        <v>0</v>
      </c>
      <c r="I43" s="15">
        <f t="shared" si="61"/>
        <v>0</v>
      </c>
      <c r="J43" s="16">
        <f t="shared" si="62"/>
        <v>0</v>
      </c>
      <c r="K43" s="19" t="str">
        <f>IF(D43="Urlaub","X","")</f>
        <v/>
      </c>
      <c r="L43" s="17" t="str">
        <f t="shared" si="64"/>
        <v/>
      </c>
      <c r="M43" s="12">
        <f t="shared" si="65"/>
        <v>0</v>
      </c>
      <c r="N43" s="13" t="str">
        <f t="shared" si="66"/>
        <v/>
      </c>
      <c r="O43" s="13" t="str">
        <f t="shared" si="67"/>
        <v/>
      </c>
      <c r="P43" s="13" t="str">
        <f t="shared" si="68"/>
        <v/>
      </c>
      <c r="Q43" s="13" t="str">
        <f t="shared" si="69"/>
        <v/>
      </c>
      <c r="R43" s="13" t="b">
        <f>NOT(ISERROR(MATCH(C43,Feiertage!$C:$C,0)))</f>
        <v>0</v>
      </c>
      <c r="S43" s="13">
        <f t="shared" si="70"/>
        <v>0</v>
      </c>
      <c r="T43" s="13">
        <f t="shared" si="71"/>
        <v>0</v>
      </c>
      <c r="U43" s="13">
        <f t="shared" si="72"/>
        <v>0</v>
      </c>
    </row>
    <row r="44" spans="2:21" s="8" customFormat="1" ht="16.5" customHeight="1" x14ac:dyDescent="0.25">
      <c r="B44" s="159"/>
      <c r="C44" s="39">
        <f t="shared" si="73"/>
        <v>42399</v>
      </c>
      <c r="D44" s="43"/>
      <c r="E44" s="115"/>
      <c r="F44" s="116"/>
      <c r="G44" s="127">
        <f>IF(L44="X",Gesamt!$D$9,
IF(K44="X",Gesamt!$D$10,
IF(F44-E44&lt;0,F44-E44+24,F44-E44)))</f>
        <v>0</v>
      </c>
      <c r="H44" s="121">
        <f t="shared" ref="H44:H45" si="74">SUM(M44:Q44)</f>
        <v>0</v>
      </c>
      <c r="I44" s="15">
        <f t="shared" si="61"/>
        <v>0</v>
      </c>
      <c r="J44" s="16">
        <f t="shared" si="62"/>
        <v>0</v>
      </c>
      <c r="K44" s="19" t="str">
        <f>IF(D44="Urlaub","X","")</f>
        <v/>
      </c>
      <c r="L44" s="17" t="str">
        <f t="shared" si="64"/>
        <v/>
      </c>
      <c r="M44" s="20" t="str">
        <f t="shared" si="65"/>
        <v/>
      </c>
      <c r="N44" s="21" t="str">
        <f t="shared" si="66"/>
        <v/>
      </c>
      <c r="O44" s="21" t="str">
        <f t="shared" si="67"/>
        <v/>
      </c>
      <c r="P44" s="21" t="str">
        <f t="shared" si="68"/>
        <v/>
      </c>
      <c r="Q44" s="21">
        <f t="shared" si="69"/>
        <v>0</v>
      </c>
      <c r="R44" s="21" t="b">
        <f>NOT(ISERROR(MATCH(C44,Feiertage!$C:$C,0)))</f>
        <v>0</v>
      </c>
      <c r="S44" s="21">
        <f t="shared" si="70"/>
        <v>0</v>
      </c>
      <c r="T44" s="21">
        <f t="shared" si="71"/>
        <v>0</v>
      </c>
      <c r="U44" s="21">
        <f t="shared" si="72"/>
        <v>0</v>
      </c>
    </row>
    <row r="45" spans="2:21" s="28" customFormat="1" ht="16.5" customHeight="1" x14ac:dyDescent="0.25">
      <c r="B45" s="159"/>
      <c r="C45" s="40">
        <f t="shared" si="73"/>
        <v>42400</v>
      </c>
      <c r="D45" s="44"/>
      <c r="E45" s="117"/>
      <c r="F45" s="118"/>
      <c r="G45" s="128">
        <f>IF(L45="X",Gesamt!$D$9,
IF(K45="X",Gesamt!$D$10,
IF(F45-E45&lt;0,F45-E45+24,F45-E45)))</f>
        <v>0</v>
      </c>
      <c r="H45" s="122">
        <f t="shared" si="74"/>
        <v>0</v>
      </c>
      <c r="I45" s="22">
        <f t="shared" si="61"/>
        <v>0</v>
      </c>
      <c r="J45" s="23">
        <f t="shared" si="62"/>
        <v>0</v>
      </c>
      <c r="K45" s="24" t="str">
        <f>IF(D45="Urlaub","X","")</f>
        <v/>
      </c>
      <c r="L45" s="25" t="str">
        <f>IF(D45="Krank","X","")</f>
        <v/>
      </c>
      <c r="M45" s="26" t="str">
        <f t="shared" si="65"/>
        <v/>
      </c>
      <c r="N45" s="27" t="str">
        <f>IF(R45,U45,"")</f>
        <v/>
      </c>
      <c r="O45" s="27" t="str">
        <f>IF(AND(NOT(R45),R46),SUM(S45:T45),"")</f>
        <v/>
      </c>
      <c r="P45" s="27">
        <f t="shared" si="68"/>
        <v>0</v>
      </c>
      <c r="Q45" s="27" t="str">
        <f t="shared" si="69"/>
        <v/>
      </c>
      <c r="R45" s="27" t="b">
        <f>NOT(ISERROR(MATCH(C45,Feiertage!$C:$C,0)))</f>
        <v>0</v>
      </c>
      <c r="S45" s="27">
        <f t="shared" si="70"/>
        <v>0</v>
      </c>
      <c r="T45" s="27">
        <f t="shared" si="71"/>
        <v>0</v>
      </c>
      <c r="U45" s="27">
        <f t="shared" si="72"/>
        <v>0</v>
      </c>
    </row>
    <row r="46" spans="2:21" s="28" customFormat="1" ht="16.5" customHeight="1" thickBot="1" x14ac:dyDescent="0.3">
      <c r="B46" s="160"/>
      <c r="C46" s="109">
        <f>C45+1</f>
        <v>42401</v>
      </c>
      <c r="D46" s="110"/>
      <c r="E46" s="161" t="s">
        <v>56</v>
      </c>
      <c r="F46" s="162"/>
      <c r="G46" s="129">
        <f>SUM(G39:G45)</f>
        <v>0</v>
      </c>
      <c r="H46" s="123">
        <f>SUM(H39:H45)</f>
        <v>0</v>
      </c>
      <c r="I46" s="29">
        <f>SUM(I39:I45)</f>
        <v>0</v>
      </c>
      <c r="J46" s="30">
        <f>SUM(J39:J45)</f>
        <v>0</v>
      </c>
      <c r="K46" s="31">
        <f>COUNTIF(K39:K45,"X")</f>
        <v>0</v>
      </c>
      <c r="L46" s="32">
        <f>COUNTIF(L39:L45,"X")</f>
        <v>0</v>
      </c>
      <c r="M46" s="33"/>
      <c r="N46" s="34"/>
      <c r="O46" s="34"/>
      <c r="P46" s="34"/>
      <c r="Q46" s="34"/>
      <c r="R46" s="34" t="b">
        <f>NOT(ISERROR(MATCH(C46,Feiertage!$C:$C,0)))</f>
        <v>0</v>
      </c>
      <c r="S46" s="34"/>
      <c r="T46" s="34"/>
      <c r="U46" s="35"/>
    </row>
    <row r="47" spans="2:21" s="8" customFormat="1" ht="16.5" customHeight="1" x14ac:dyDescent="0.25">
      <c r="B47" s="158" t="b">
        <f>IF(MONTH(C47)=MONTH($C$1),WEEKNUM(C47,21))</f>
        <v>0</v>
      </c>
      <c r="C47" s="38">
        <f>C45+1</f>
        <v>42401</v>
      </c>
      <c r="D47" s="41"/>
      <c r="E47" s="111"/>
      <c r="F47" s="112"/>
      <c r="G47" s="126">
        <f>IF(L47="X",Gesamt!$D$9,
IF(K47="X",Gesamt!$D$10,
IF(F47-E47&lt;0,F47-E47+24,F47-E47)))</f>
        <v>0</v>
      </c>
      <c r="H47" s="120">
        <f t="shared" ref="H47:H50" si="75">SUM(M47:Q47)</f>
        <v>0</v>
      </c>
      <c r="I47" s="9">
        <f t="shared" ref="I47:I53" si="76">IF(AND(NOT(R48),WEEKDAY(C48,2)=7),
    IF(E47&gt;F47,F47,0),
    IF(AND(NOT(R47),WEEKDAY(C47,2)=7),
        IF(E47&gt;F47,24-E47,F47-E47),
        0))</f>
        <v>0</v>
      </c>
      <c r="J47" s="10">
        <f t="shared" ref="J47:J53" si="77">IF(AND(R47,R48),
    IF(E47&gt;F47,24-E47+F47,F47-E47),
    IF(R47,
        IF(E47&gt;F47,24-E47,F47-E47),
        IF(AND(R48,E47&gt;F47),F47,0)))</f>
        <v>0</v>
      </c>
      <c r="K47" s="7" t="str">
        <f t="shared" ref="K47:K50" si="78">IF(D47="Urlaub","X","")</f>
        <v/>
      </c>
      <c r="L47" s="11" t="str">
        <f t="shared" ref="L47:L52" si="79">IF(D47="Krank","X","")</f>
        <v/>
      </c>
      <c r="M47" s="12">
        <f t="shared" ref="M47:M53" si="80">IF(OR(R47,R48,WEEKDAY(C47,2)=7,WEEKDAY(C48,2)=7),"",SUM(S47:U47))</f>
        <v>0</v>
      </c>
      <c r="N47" s="13" t="str">
        <f t="shared" ref="N47:N52" si="81">IF(R47,U47,"")</f>
        <v/>
      </c>
      <c r="O47" s="13" t="str">
        <f t="shared" ref="O47:O52" si="82">IF(AND(NOT(R47),R48),SUM(S47:T47),"")</f>
        <v/>
      </c>
      <c r="P47" s="13" t="str">
        <f t="shared" ref="P47:P53" si="83">IF(AND(WEEKDAY(C47,2)=7,NOT(R47),NOT(R48)),U47,"")</f>
        <v/>
      </c>
      <c r="Q47" s="13" t="str">
        <f t="shared" ref="Q47:Q53" si="84">IF(AND(WEEKDAY(C48,2)=7,NOT(R47),NOT(R48)),SUM(S47:T47),"")</f>
        <v/>
      </c>
      <c r="R47" s="13" t="b">
        <f>NOT(ISERROR(MATCH(C47,Feiertage!$C:$C,0)))</f>
        <v>0</v>
      </c>
      <c r="S47" s="13">
        <f t="shared" ref="S47:S53" si="85">IF(OR(E47&gt;F47,F47&gt;6),
    IF(E47&lt;=6,6-E47,0),
    F47-E47)</f>
        <v>0</v>
      </c>
      <c r="T47" s="13">
        <f t="shared" ref="T47:T53" si="86">IF(E47&gt;F47,MIN(24-E47,4),
    IF(E47&gt;=20,F47-E47,MAX(F47-20,0)))</f>
        <v>0</v>
      </c>
      <c r="U47" s="13">
        <f t="shared" ref="U47:U53" si="87">IF(E47&gt;F47,MIN(F47,6),0)</f>
        <v>0</v>
      </c>
    </row>
    <row r="48" spans="2:21" s="8" customFormat="1" ht="16.5" customHeight="1" x14ac:dyDescent="0.25">
      <c r="B48" s="159"/>
      <c r="C48" s="39">
        <f>C47+1</f>
        <v>42402</v>
      </c>
      <c r="D48" s="42"/>
      <c r="E48" s="113"/>
      <c r="F48" s="114"/>
      <c r="G48" s="127">
        <f>IF(L48="X",Gesamt!$D$9,
IF(K48="X",Gesamt!$D$10,
IF(F48-E48&lt;0,F48-E48+24,F48-E48)))</f>
        <v>0</v>
      </c>
      <c r="H48" s="121">
        <f t="shared" si="75"/>
        <v>0</v>
      </c>
      <c r="I48" s="15">
        <f t="shared" si="76"/>
        <v>0</v>
      </c>
      <c r="J48" s="16">
        <f t="shared" si="77"/>
        <v>0</v>
      </c>
      <c r="K48" s="14" t="str">
        <f t="shared" si="78"/>
        <v/>
      </c>
      <c r="L48" s="17" t="str">
        <f t="shared" si="79"/>
        <v/>
      </c>
      <c r="M48" s="12">
        <f t="shared" si="80"/>
        <v>0</v>
      </c>
      <c r="N48" s="13" t="str">
        <f t="shared" si="81"/>
        <v/>
      </c>
      <c r="O48" s="13" t="str">
        <f t="shared" si="82"/>
        <v/>
      </c>
      <c r="P48" s="13" t="str">
        <f t="shared" si="83"/>
        <v/>
      </c>
      <c r="Q48" s="13" t="str">
        <f t="shared" si="84"/>
        <v/>
      </c>
      <c r="R48" s="13" t="b">
        <f>NOT(ISERROR(MATCH(C48,Feiertage!$C:$C,0)))</f>
        <v>0</v>
      </c>
      <c r="S48" s="13">
        <f t="shared" si="85"/>
        <v>0</v>
      </c>
      <c r="T48" s="13">
        <f t="shared" si="86"/>
        <v>0</v>
      </c>
      <c r="U48" s="13">
        <f t="shared" si="87"/>
        <v>0</v>
      </c>
    </row>
    <row r="49" spans="2:21" s="8" customFormat="1" ht="16.5" customHeight="1" x14ac:dyDescent="0.25">
      <c r="B49" s="159"/>
      <c r="C49" s="39">
        <f t="shared" ref="C49:C53" si="88">C48+1</f>
        <v>42403</v>
      </c>
      <c r="D49" s="42"/>
      <c r="E49" s="113"/>
      <c r="F49" s="114"/>
      <c r="G49" s="127">
        <f>IF(L49="X",Gesamt!$D$9,
IF(K49="X",Gesamt!$D$10,
IF(F49-E49&lt;0,F49-E49+24,F49-E49)))</f>
        <v>0</v>
      </c>
      <c r="H49" s="121">
        <f t="shared" si="75"/>
        <v>0</v>
      </c>
      <c r="I49" s="15">
        <f t="shared" si="76"/>
        <v>0</v>
      </c>
      <c r="J49" s="16">
        <f t="shared" si="77"/>
        <v>0</v>
      </c>
      <c r="K49" s="14" t="str">
        <f t="shared" si="78"/>
        <v/>
      </c>
      <c r="L49" s="17" t="str">
        <f t="shared" si="79"/>
        <v/>
      </c>
      <c r="M49" s="12">
        <f t="shared" si="80"/>
        <v>0</v>
      </c>
      <c r="N49" s="13" t="str">
        <f t="shared" si="81"/>
        <v/>
      </c>
      <c r="O49" s="13" t="str">
        <f t="shared" si="82"/>
        <v/>
      </c>
      <c r="P49" s="13" t="str">
        <f t="shared" si="83"/>
        <v/>
      </c>
      <c r="Q49" s="13" t="str">
        <f t="shared" si="84"/>
        <v/>
      </c>
      <c r="R49" s="13" t="b">
        <f>NOT(ISERROR(MATCH(C49,Feiertage!$C:$C,0)))</f>
        <v>0</v>
      </c>
      <c r="S49" s="13">
        <f t="shared" si="85"/>
        <v>0</v>
      </c>
      <c r="T49" s="13">
        <f t="shared" si="86"/>
        <v>0</v>
      </c>
      <c r="U49" s="13">
        <f t="shared" si="87"/>
        <v>0</v>
      </c>
    </row>
    <row r="50" spans="2:21" s="8" customFormat="1" ht="16.5" customHeight="1" x14ac:dyDescent="0.25">
      <c r="B50" s="159"/>
      <c r="C50" s="39">
        <f t="shared" si="88"/>
        <v>42404</v>
      </c>
      <c r="D50" s="43"/>
      <c r="E50" s="115"/>
      <c r="F50" s="116"/>
      <c r="G50" s="127">
        <f>IF(L50="X",Gesamt!$D$9,
IF(K50="X",Gesamt!$D$10,
IF(F50-E50&lt;0,F50-E50+24,F50-E50)))</f>
        <v>0</v>
      </c>
      <c r="H50" s="121">
        <f t="shared" si="75"/>
        <v>0</v>
      </c>
      <c r="I50" s="15">
        <f t="shared" si="76"/>
        <v>0</v>
      </c>
      <c r="J50" s="16">
        <f t="shared" si="77"/>
        <v>0</v>
      </c>
      <c r="K50" s="19" t="str">
        <f t="shared" si="78"/>
        <v/>
      </c>
      <c r="L50" s="17" t="str">
        <f t="shared" si="79"/>
        <v/>
      </c>
      <c r="M50" s="12">
        <f t="shared" si="80"/>
        <v>0</v>
      </c>
      <c r="N50" s="13" t="str">
        <f t="shared" si="81"/>
        <v/>
      </c>
      <c r="O50" s="13" t="str">
        <f t="shared" si="82"/>
        <v/>
      </c>
      <c r="P50" s="13" t="str">
        <f t="shared" si="83"/>
        <v/>
      </c>
      <c r="Q50" s="13" t="str">
        <f t="shared" si="84"/>
        <v/>
      </c>
      <c r="R50" s="13" t="b">
        <f>NOT(ISERROR(MATCH(C50,Feiertage!$C:$C,0)))</f>
        <v>0</v>
      </c>
      <c r="S50" s="13">
        <f t="shared" si="85"/>
        <v>0</v>
      </c>
      <c r="T50" s="13">
        <f t="shared" si="86"/>
        <v>0</v>
      </c>
      <c r="U50" s="13">
        <f t="shared" si="87"/>
        <v>0</v>
      </c>
    </row>
    <row r="51" spans="2:21" s="8" customFormat="1" ht="16.5" customHeight="1" x14ac:dyDescent="0.25">
      <c r="B51" s="159"/>
      <c r="C51" s="39">
        <f t="shared" si="88"/>
        <v>42405</v>
      </c>
      <c r="D51" s="43"/>
      <c r="E51" s="115"/>
      <c r="F51" s="116"/>
      <c r="G51" s="127">
        <f>IF(L51="X",Gesamt!$D$9,
IF(K51="X",Gesamt!$D$10,
IF(F51-E51&lt;0,F51-E51+24,F51-E51)))</f>
        <v>0</v>
      </c>
      <c r="H51" s="121">
        <f>SUM(M51:Q51)</f>
        <v>0</v>
      </c>
      <c r="I51" s="15">
        <f t="shared" si="76"/>
        <v>0</v>
      </c>
      <c r="J51" s="16">
        <f t="shared" si="77"/>
        <v>0</v>
      </c>
      <c r="K51" s="19" t="str">
        <f>IF(D51="Urlaub","X","")</f>
        <v/>
      </c>
      <c r="L51" s="17" t="str">
        <f t="shared" si="79"/>
        <v/>
      </c>
      <c r="M51" s="12">
        <f t="shared" si="80"/>
        <v>0</v>
      </c>
      <c r="N51" s="13" t="str">
        <f t="shared" si="81"/>
        <v/>
      </c>
      <c r="O51" s="13" t="str">
        <f t="shared" si="82"/>
        <v/>
      </c>
      <c r="P51" s="13" t="str">
        <f t="shared" si="83"/>
        <v/>
      </c>
      <c r="Q51" s="13" t="str">
        <f t="shared" si="84"/>
        <v/>
      </c>
      <c r="R51" s="13" t="b">
        <f>NOT(ISERROR(MATCH(C51,Feiertage!$C:$C,0)))</f>
        <v>0</v>
      </c>
      <c r="S51" s="13">
        <f t="shared" si="85"/>
        <v>0</v>
      </c>
      <c r="T51" s="13">
        <f t="shared" si="86"/>
        <v>0</v>
      </c>
      <c r="U51" s="13">
        <f t="shared" si="87"/>
        <v>0</v>
      </c>
    </row>
    <row r="52" spans="2:21" s="8" customFormat="1" ht="16.5" customHeight="1" x14ac:dyDescent="0.25">
      <c r="B52" s="159"/>
      <c r="C52" s="39">
        <f t="shared" si="88"/>
        <v>42406</v>
      </c>
      <c r="D52" s="43"/>
      <c r="E52" s="115"/>
      <c r="F52" s="116"/>
      <c r="G52" s="127">
        <f>IF(L52="X",Gesamt!$D$9,
IF(K52="X",Gesamt!$D$10,
IF(F52-E52&lt;0,F52-E52+24,F52-E52)))</f>
        <v>0</v>
      </c>
      <c r="H52" s="121">
        <f t="shared" ref="H52:H53" si="89">SUM(M52:Q52)</f>
        <v>0</v>
      </c>
      <c r="I52" s="15">
        <f t="shared" si="76"/>
        <v>0</v>
      </c>
      <c r="J52" s="16">
        <f t="shared" si="77"/>
        <v>0</v>
      </c>
      <c r="K52" s="19" t="str">
        <f>IF(D52="Urlaub","X","")</f>
        <v/>
      </c>
      <c r="L52" s="17" t="str">
        <f t="shared" si="79"/>
        <v/>
      </c>
      <c r="M52" s="20" t="str">
        <f t="shared" si="80"/>
        <v/>
      </c>
      <c r="N52" s="21" t="str">
        <f t="shared" si="81"/>
        <v/>
      </c>
      <c r="O52" s="21" t="str">
        <f t="shared" si="82"/>
        <v/>
      </c>
      <c r="P52" s="21" t="str">
        <f t="shared" si="83"/>
        <v/>
      </c>
      <c r="Q52" s="21">
        <f t="shared" si="84"/>
        <v>0</v>
      </c>
      <c r="R52" s="21" t="b">
        <f>NOT(ISERROR(MATCH(C52,Feiertage!$C:$C,0)))</f>
        <v>0</v>
      </c>
      <c r="S52" s="21">
        <f t="shared" si="85"/>
        <v>0</v>
      </c>
      <c r="T52" s="21">
        <f t="shared" si="86"/>
        <v>0</v>
      </c>
      <c r="U52" s="21">
        <f t="shared" si="87"/>
        <v>0</v>
      </c>
    </row>
    <row r="53" spans="2:21" s="28" customFormat="1" ht="16.5" customHeight="1" x14ac:dyDescent="0.25">
      <c r="B53" s="159"/>
      <c r="C53" s="40">
        <f t="shared" si="88"/>
        <v>42407</v>
      </c>
      <c r="D53" s="44"/>
      <c r="E53" s="117"/>
      <c r="F53" s="118"/>
      <c r="G53" s="128">
        <f>IF(L53="X",Gesamt!$D$9,
IF(K53="X",Gesamt!$D$10,
IF(F53-E53&lt;0,F53-E53+24,F53-E53)))</f>
        <v>0</v>
      </c>
      <c r="H53" s="122">
        <f t="shared" si="89"/>
        <v>0</v>
      </c>
      <c r="I53" s="22">
        <f t="shared" si="76"/>
        <v>0</v>
      </c>
      <c r="J53" s="23">
        <f t="shared" si="77"/>
        <v>0</v>
      </c>
      <c r="K53" s="24" t="str">
        <f>IF(D53="Urlaub","X","")</f>
        <v/>
      </c>
      <c r="L53" s="25" t="str">
        <f>IF(D53="Krank","X","")</f>
        <v/>
      </c>
      <c r="M53" s="26" t="str">
        <f t="shared" si="80"/>
        <v/>
      </c>
      <c r="N53" s="27" t="str">
        <f>IF(R53,U53,"")</f>
        <v/>
      </c>
      <c r="O53" s="27" t="str">
        <f>IF(AND(NOT(R53),R54),SUM(S53:T53),"")</f>
        <v/>
      </c>
      <c r="P53" s="27">
        <f t="shared" si="83"/>
        <v>0</v>
      </c>
      <c r="Q53" s="27" t="str">
        <f t="shared" si="84"/>
        <v/>
      </c>
      <c r="R53" s="27" t="b">
        <f>NOT(ISERROR(MATCH(C53,Feiertage!$C:$C,0)))</f>
        <v>0</v>
      </c>
      <c r="S53" s="27">
        <f t="shared" si="85"/>
        <v>0</v>
      </c>
      <c r="T53" s="27">
        <f t="shared" si="86"/>
        <v>0</v>
      </c>
      <c r="U53" s="27">
        <f t="shared" si="87"/>
        <v>0</v>
      </c>
    </row>
    <row r="54" spans="2:21" s="28" customFormat="1" ht="16.5" customHeight="1" thickBot="1" x14ac:dyDescent="0.3">
      <c r="B54" s="160"/>
      <c r="C54" s="109">
        <f>C53+1</f>
        <v>42408</v>
      </c>
      <c r="D54" s="110"/>
      <c r="E54" s="161" t="s">
        <v>56</v>
      </c>
      <c r="F54" s="162"/>
      <c r="G54" s="130">
        <f>SUM(G47:G53)</f>
        <v>0</v>
      </c>
      <c r="H54" s="124">
        <f>SUM(H47:H53)</f>
        <v>0</v>
      </c>
      <c r="I54" s="60">
        <f>SUM(I47:I53)</f>
        <v>0</v>
      </c>
      <c r="J54" s="61">
        <f>SUM(J47:J53)</f>
        <v>0</v>
      </c>
      <c r="K54" s="62">
        <f>COUNTIF(K47:K53,"X")</f>
        <v>0</v>
      </c>
      <c r="L54" s="63">
        <f>COUNTIF(L47:L53,"X")</f>
        <v>0</v>
      </c>
      <c r="M54" s="33"/>
      <c r="N54" s="34"/>
      <c r="O54" s="34"/>
      <c r="P54" s="34"/>
      <c r="Q54" s="34"/>
      <c r="R54" s="34" t="b">
        <f>NOT(ISERROR(MATCH(C54,Feiertage!$C:$C,0)))</f>
        <v>0</v>
      </c>
      <c r="S54" s="34"/>
      <c r="T54" s="34"/>
      <c r="U54" s="35"/>
    </row>
    <row r="55" spans="2:21" s="28" customFormat="1" ht="16.5" customHeight="1" thickTop="1" thickBot="1" x14ac:dyDescent="0.3">
      <c r="B55" s="48"/>
      <c r="C55" s="166"/>
      <c r="D55" s="167"/>
      <c r="E55" s="163" t="s">
        <v>20</v>
      </c>
      <c r="F55" s="164"/>
      <c r="G55" s="131">
        <f ca="1">SUMIF($E$7:$F$54,"Woche",G$7:G$54)</f>
        <v>0</v>
      </c>
      <c r="H55" s="125">
        <f t="shared" ref="H55:L55" ca="1" si="90">SUMIF($E$7:$F$54,"Woche",H$7:H$54)</f>
        <v>0</v>
      </c>
      <c r="I55" s="64">
        <f t="shared" ca="1" si="90"/>
        <v>0</v>
      </c>
      <c r="J55" s="65">
        <f t="shared" ca="1" si="90"/>
        <v>0</v>
      </c>
      <c r="K55" s="66">
        <f t="shared" ca="1" si="90"/>
        <v>0</v>
      </c>
      <c r="L55" s="67">
        <f t="shared" ca="1" si="90"/>
        <v>0</v>
      </c>
      <c r="M55" s="36"/>
      <c r="N55" s="36"/>
      <c r="O55" s="37"/>
      <c r="P55" s="36"/>
      <c r="Q55" s="36"/>
      <c r="T55" s="5"/>
      <c r="U55" s="5"/>
    </row>
  </sheetData>
  <mergeCells count="27">
    <mergeCell ref="E30:F30"/>
    <mergeCell ref="E38:F38"/>
    <mergeCell ref="E46:F46"/>
    <mergeCell ref="E55:F55"/>
    <mergeCell ref="C1:L1"/>
    <mergeCell ref="D4:E4"/>
    <mergeCell ref="H4:K4"/>
    <mergeCell ref="D2:E2"/>
    <mergeCell ref="E14:F14"/>
    <mergeCell ref="E22:F22"/>
    <mergeCell ref="E54:F54"/>
    <mergeCell ref="C55:D55"/>
    <mergeCell ref="B7:B14"/>
    <mergeCell ref="B47:B54"/>
    <mergeCell ref="B39:B46"/>
    <mergeCell ref="B31:B38"/>
    <mergeCell ref="B23:B30"/>
    <mergeCell ref="B15:B22"/>
    <mergeCell ref="P5:P6"/>
    <mergeCell ref="O5:O6"/>
    <mergeCell ref="N5:N6"/>
    <mergeCell ref="M5:M6"/>
    <mergeCell ref="U5:U6"/>
    <mergeCell ref="T5:T6"/>
    <mergeCell ref="S5:S6"/>
    <mergeCell ref="R5:R6"/>
    <mergeCell ref="Q5:Q6"/>
  </mergeCells>
  <conditionalFormatting sqref="C7:C53">
    <cfRule type="expression" dxfId="23" priority="11">
      <formula>OR(WEEKDAY(C7,2)=6,WEEKDAY(C7,2)=7,R7)</formula>
    </cfRule>
    <cfRule type="expression" dxfId="22" priority="55">
      <formula>MONTH(C7)&lt;&gt;MONTH($C$1)</formula>
    </cfRule>
  </conditionalFormatting>
  <pageMargins left="0.70866141732283472" right="0.11811023622047245" top="0.59055118110236227" bottom="0.59055118110236227" header="0.78740157480314965" footer="0.78740157480314965"/>
  <pageSetup paperSize="9" scale="8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B1:U55"/>
  <sheetViews>
    <sheetView showGridLines="0" zoomScaleNormal="100" zoomScaleSheetLayoutView="100" zoomScalePageLayoutView="182" workbookViewId="0">
      <pane ySplit="6" topLeftCell="A7" activePane="bottomLeft" state="frozen"/>
      <selection activeCell="D7" sqref="D7"/>
      <selection pane="bottomLeft" activeCell="D7" sqref="D7"/>
    </sheetView>
  </sheetViews>
  <sheetFormatPr baseColWidth="10" defaultColWidth="9" defaultRowHeight="15" x14ac:dyDescent="0.25"/>
  <cols>
    <col min="1" max="1" width="2.85546875" customWidth="1"/>
    <col min="2" max="2" width="4.42578125" customWidth="1"/>
    <col min="3" max="3" width="14.28515625" style="1" customWidth="1"/>
    <col min="4" max="4" width="20" style="1" customWidth="1"/>
    <col min="5" max="12" width="8.5703125" style="1" customWidth="1"/>
    <col min="13" max="18" width="10.7109375" style="1" hidden="1" customWidth="1"/>
    <col min="19" max="21" width="11.28515625" style="1" hidden="1" customWidth="1"/>
  </cols>
  <sheetData>
    <row r="1" spans="2:21" ht="30" customHeight="1" x14ac:dyDescent="0.25">
      <c r="C1" s="165">
        <f>DATE(Gesamt!H3,2,1)</f>
        <v>42401</v>
      </c>
      <c r="D1" s="165"/>
      <c r="E1" s="165"/>
      <c r="F1" s="165"/>
      <c r="G1" s="165"/>
      <c r="H1" s="165"/>
      <c r="I1" s="165"/>
      <c r="J1" s="165"/>
      <c r="K1" s="165"/>
      <c r="L1" s="165"/>
    </row>
    <row r="2" spans="2:21" ht="18.75" x14ac:dyDescent="0.3">
      <c r="C2" s="49" t="s">
        <v>1</v>
      </c>
      <c r="D2" s="145">
        <f>Gesamt!C3</f>
        <v>0</v>
      </c>
      <c r="E2" s="145"/>
      <c r="F2" s="45"/>
      <c r="G2" s="45"/>
      <c r="H2" s="45"/>
      <c r="I2" s="45"/>
      <c r="J2" s="45"/>
      <c r="K2" s="45"/>
      <c r="M2" s="4"/>
      <c r="O2" s="4"/>
    </row>
    <row r="3" spans="2:21" ht="15" customHeight="1" x14ac:dyDescent="0.3">
      <c r="C3" s="45"/>
      <c r="D3" s="45"/>
      <c r="E3" s="46"/>
      <c r="F3" s="45"/>
      <c r="G3" s="45"/>
      <c r="H3" s="45"/>
      <c r="I3" s="45"/>
      <c r="J3" s="45"/>
      <c r="K3" s="45"/>
    </row>
    <row r="4" spans="2:21" ht="18.75" x14ac:dyDescent="0.3">
      <c r="C4" s="49" t="s">
        <v>2</v>
      </c>
      <c r="D4" s="145">
        <f>Gesamt!C5</f>
        <v>0</v>
      </c>
      <c r="E4" s="145"/>
      <c r="F4" s="45"/>
      <c r="G4" s="49" t="s">
        <v>3</v>
      </c>
      <c r="H4" s="145">
        <f>Gesamt!H5</f>
        <v>0</v>
      </c>
      <c r="I4" s="145"/>
      <c r="J4" s="145"/>
      <c r="K4" s="145"/>
    </row>
    <row r="5" spans="2:21" ht="18.75" customHeight="1" thickBot="1" x14ac:dyDescent="0.3">
      <c r="D5" s="2"/>
      <c r="E5" s="2"/>
      <c r="M5" s="153" t="s">
        <v>21</v>
      </c>
      <c r="N5" s="151" t="s">
        <v>38</v>
      </c>
      <c r="O5" s="151" t="s">
        <v>35</v>
      </c>
      <c r="P5" s="151" t="s">
        <v>36</v>
      </c>
      <c r="Q5" s="151" t="s">
        <v>37</v>
      </c>
      <c r="R5" s="153" t="s">
        <v>34</v>
      </c>
      <c r="S5" s="153" t="s">
        <v>39</v>
      </c>
      <c r="T5" s="153" t="s">
        <v>40</v>
      </c>
      <c r="U5" s="151" t="s">
        <v>42</v>
      </c>
    </row>
    <row r="6" spans="2:21" ht="18.75" customHeight="1" thickBot="1" x14ac:dyDescent="0.3">
      <c r="B6" s="47"/>
      <c r="C6" s="53" t="s">
        <v>22</v>
      </c>
      <c r="D6" s="54" t="s">
        <v>23</v>
      </c>
      <c r="E6" s="55" t="s">
        <v>24</v>
      </c>
      <c r="F6" s="56" t="s">
        <v>25</v>
      </c>
      <c r="G6" s="53" t="s">
        <v>26</v>
      </c>
      <c r="H6" s="119" t="s">
        <v>21</v>
      </c>
      <c r="I6" s="57" t="s">
        <v>27</v>
      </c>
      <c r="J6" s="56" t="s">
        <v>28</v>
      </c>
      <c r="K6" s="55" t="s">
        <v>5</v>
      </c>
      <c r="L6" s="56" t="s">
        <v>6</v>
      </c>
      <c r="M6" s="154"/>
      <c r="N6" s="152"/>
      <c r="O6" s="152"/>
      <c r="P6" s="152"/>
      <c r="Q6" s="152"/>
      <c r="R6" s="154"/>
      <c r="S6" s="154"/>
      <c r="T6" s="154"/>
      <c r="U6" s="152"/>
    </row>
    <row r="7" spans="2:21" s="8" customFormat="1" ht="16.5" customHeight="1" x14ac:dyDescent="0.25">
      <c r="B7" s="155">
        <f>WEEKNUM(C7,21)</f>
        <v>5</v>
      </c>
      <c r="C7" s="38">
        <f>C1-WEEKDAY(C1,3)</f>
        <v>42401</v>
      </c>
      <c r="D7" s="41"/>
      <c r="E7" s="111"/>
      <c r="F7" s="112"/>
      <c r="G7" s="126">
        <f>IF(L7="X",Gesamt!$D$9,
IF(K7="X",Gesamt!$D$10,
IF(F7-E7&lt;0,F7-E7+24,F7-E7)))</f>
        <v>0</v>
      </c>
      <c r="H7" s="120">
        <f t="shared" ref="H7:H10" si="0">SUM(M7:Q7)</f>
        <v>0</v>
      </c>
      <c r="I7" s="9">
        <f t="shared" ref="I7:I13" si="1">IF(AND(NOT(R8),WEEKDAY(C8,2)=7),
    IF(E7&gt;F7,F7,0),
    IF(AND(NOT(R7),WEEKDAY(C7,2)=7),
        IF(E7&gt;F7,24-E7,F7-E7),
        0))</f>
        <v>0</v>
      </c>
      <c r="J7" s="10">
        <f t="shared" ref="J7:J13" si="2">IF(AND(R7,R8),
    IF(E7&gt;F7,24-E7+F7,F7-E7),
    IF(R7,
        IF(E7&gt;F7,24-E7,F7-E7),
        IF(AND(R8,E7&gt;F7),F7,0)))</f>
        <v>0</v>
      </c>
      <c r="K7" s="7" t="str">
        <f t="shared" ref="K7:K10" si="3">IF(D7="Urlaub","X","")</f>
        <v/>
      </c>
      <c r="L7" s="11" t="str">
        <f t="shared" ref="L7:L12" si="4">IF(D7="Krank","X","")</f>
        <v/>
      </c>
      <c r="M7" s="12">
        <f t="shared" ref="M7:M13" si="5">IF(OR(R7,R8,WEEKDAY(C7,2)=7,WEEKDAY(C8,2)=7),"",SUM(S7:U7))</f>
        <v>0</v>
      </c>
      <c r="N7" s="13" t="str">
        <f t="shared" ref="N7:N12" si="6">IF(R7,U7,"")</f>
        <v/>
      </c>
      <c r="O7" s="13" t="str">
        <f t="shared" ref="O7:O12" si="7">IF(AND(NOT(R7),R8),SUM(S7:T7),"")</f>
        <v/>
      </c>
      <c r="P7" s="13" t="str">
        <f t="shared" ref="P7:P13" si="8">IF(AND(WEEKDAY(C7,2)=7,NOT(R7),NOT(R8)),U7,"")</f>
        <v/>
      </c>
      <c r="Q7" s="13" t="str">
        <f t="shared" ref="Q7:Q13" si="9">IF(AND(WEEKDAY(C8,2)=7,NOT(R7),NOT(R8)),SUM(S7:T7),"")</f>
        <v/>
      </c>
      <c r="R7" s="13" t="b">
        <f>NOT(ISERROR(MATCH(C7,Feiertage!$C:$C,0)))</f>
        <v>0</v>
      </c>
      <c r="S7" s="13">
        <f t="shared" ref="S7:S13" si="10">IF(OR(E7&gt;F7,F7&gt;6),
    IF(E7&lt;=6,6-E7,0),
    F7-E7)</f>
        <v>0</v>
      </c>
      <c r="T7" s="13">
        <f t="shared" ref="T7:T13" si="11">IF(E7&gt;F7,MIN(24-E7,4),
    IF(E7&gt;=20,F7-E7,MAX(F7-20,0)))</f>
        <v>0</v>
      </c>
      <c r="U7" s="13">
        <f t="shared" ref="U7:U13" si="12">IF(E7&gt;F7,MIN(F7,6),0)</f>
        <v>0</v>
      </c>
    </row>
    <row r="8" spans="2:21" s="8" customFormat="1" ht="16.5" customHeight="1" x14ac:dyDescent="0.25">
      <c r="B8" s="156"/>
      <c r="C8" s="39">
        <f>C7+1</f>
        <v>42402</v>
      </c>
      <c r="D8" s="42"/>
      <c r="E8" s="113"/>
      <c r="F8" s="114"/>
      <c r="G8" s="127">
        <f>IF(L8="X",Gesamt!$D$9,
IF(K8="X",Gesamt!$D$10,
IF(F8-E8&lt;0,F8-E8+24,F8-E8)))</f>
        <v>0</v>
      </c>
      <c r="H8" s="121">
        <f t="shared" si="0"/>
        <v>0</v>
      </c>
      <c r="I8" s="15">
        <f t="shared" si="1"/>
        <v>0</v>
      </c>
      <c r="J8" s="16">
        <f t="shared" si="2"/>
        <v>0</v>
      </c>
      <c r="K8" s="14" t="str">
        <f t="shared" si="3"/>
        <v/>
      </c>
      <c r="L8" s="17" t="str">
        <f t="shared" si="4"/>
        <v/>
      </c>
      <c r="M8" s="12">
        <f t="shared" si="5"/>
        <v>0</v>
      </c>
      <c r="N8" s="13" t="str">
        <f t="shared" si="6"/>
        <v/>
      </c>
      <c r="O8" s="13" t="str">
        <f t="shared" si="7"/>
        <v/>
      </c>
      <c r="P8" s="13" t="str">
        <f t="shared" si="8"/>
        <v/>
      </c>
      <c r="Q8" s="13" t="str">
        <f t="shared" si="9"/>
        <v/>
      </c>
      <c r="R8" s="13" t="b">
        <f>NOT(ISERROR(MATCH(C8,Feiertage!$C:$C,0)))</f>
        <v>0</v>
      </c>
      <c r="S8" s="13">
        <f t="shared" si="10"/>
        <v>0</v>
      </c>
      <c r="T8" s="13">
        <f t="shared" si="11"/>
        <v>0</v>
      </c>
      <c r="U8" s="13">
        <f t="shared" si="12"/>
        <v>0</v>
      </c>
    </row>
    <row r="9" spans="2:21" s="8" customFormat="1" ht="16.5" customHeight="1" x14ac:dyDescent="0.25">
      <c r="B9" s="156"/>
      <c r="C9" s="39">
        <f t="shared" ref="C9:C13" si="13">C8+1</f>
        <v>42403</v>
      </c>
      <c r="D9" s="42"/>
      <c r="E9" s="113"/>
      <c r="F9" s="114"/>
      <c r="G9" s="127">
        <f>IF(L9="X",Gesamt!$D$9,
IF(K9="X",Gesamt!$D$10,
IF(F9-E9&lt;0,F9-E9+24,F9-E9)))</f>
        <v>0</v>
      </c>
      <c r="H9" s="121">
        <f t="shared" si="0"/>
        <v>0</v>
      </c>
      <c r="I9" s="15">
        <f t="shared" si="1"/>
        <v>0</v>
      </c>
      <c r="J9" s="16">
        <f t="shared" si="2"/>
        <v>0</v>
      </c>
      <c r="K9" s="14" t="str">
        <f t="shared" si="3"/>
        <v/>
      </c>
      <c r="L9" s="17" t="str">
        <f t="shared" si="4"/>
        <v/>
      </c>
      <c r="M9" s="12">
        <f t="shared" si="5"/>
        <v>0</v>
      </c>
      <c r="N9" s="13" t="str">
        <f t="shared" si="6"/>
        <v/>
      </c>
      <c r="O9" s="13" t="str">
        <f t="shared" si="7"/>
        <v/>
      </c>
      <c r="P9" s="13" t="str">
        <f t="shared" si="8"/>
        <v/>
      </c>
      <c r="Q9" s="13" t="str">
        <f t="shared" si="9"/>
        <v/>
      </c>
      <c r="R9" s="13" t="b">
        <f>NOT(ISERROR(MATCH(C9,Feiertage!$C:$C,0)))</f>
        <v>0</v>
      </c>
      <c r="S9" s="13">
        <f t="shared" si="10"/>
        <v>0</v>
      </c>
      <c r="T9" s="13">
        <f t="shared" si="11"/>
        <v>0</v>
      </c>
      <c r="U9" s="13">
        <f t="shared" si="12"/>
        <v>0</v>
      </c>
    </row>
    <row r="10" spans="2:21" s="18" customFormat="1" ht="16.5" customHeight="1" x14ac:dyDescent="0.25">
      <c r="B10" s="156"/>
      <c r="C10" s="39">
        <f t="shared" si="13"/>
        <v>42404</v>
      </c>
      <c r="D10" s="43"/>
      <c r="E10" s="115"/>
      <c r="F10" s="116"/>
      <c r="G10" s="127">
        <f>IF(L10="X",Gesamt!$D$9,
IF(K10="X",Gesamt!$D$10,
IF(F10-E10&lt;0,F10-E10+24,F10-E10)))</f>
        <v>0</v>
      </c>
      <c r="H10" s="121">
        <f t="shared" si="0"/>
        <v>0</v>
      </c>
      <c r="I10" s="15">
        <f t="shared" si="1"/>
        <v>0</v>
      </c>
      <c r="J10" s="16">
        <f t="shared" si="2"/>
        <v>0</v>
      </c>
      <c r="K10" s="19" t="str">
        <f t="shared" si="3"/>
        <v/>
      </c>
      <c r="L10" s="17" t="str">
        <f t="shared" si="4"/>
        <v/>
      </c>
      <c r="M10" s="12">
        <f t="shared" si="5"/>
        <v>0</v>
      </c>
      <c r="N10" s="13" t="str">
        <f t="shared" si="6"/>
        <v/>
      </c>
      <c r="O10" s="13" t="str">
        <f t="shared" si="7"/>
        <v/>
      </c>
      <c r="P10" s="13" t="str">
        <f t="shared" si="8"/>
        <v/>
      </c>
      <c r="Q10" s="13" t="str">
        <f t="shared" si="9"/>
        <v/>
      </c>
      <c r="R10" s="13" t="b">
        <f>NOT(ISERROR(MATCH(C10,Feiertage!$C:$C,0)))</f>
        <v>0</v>
      </c>
      <c r="S10" s="13">
        <f t="shared" si="10"/>
        <v>0</v>
      </c>
      <c r="T10" s="13">
        <f t="shared" si="11"/>
        <v>0</v>
      </c>
      <c r="U10" s="13">
        <f t="shared" si="12"/>
        <v>0</v>
      </c>
    </row>
    <row r="11" spans="2:21" s="8" customFormat="1" ht="16.5" customHeight="1" x14ac:dyDescent="0.25">
      <c r="B11" s="156"/>
      <c r="C11" s="39">
        <f t="shared" si="13"/>
        <v>42405</v>
      </c>
      <c r="D11" s="43"/>
      <c r="E11" s="115"/>
      <c r="F11" s="116"/>
      <c r="G11" s="127">
        <f>IF(L11="X",Gesamt!$D$9,
IF(K11="X",Gesamt!$D$10,
IF(F11-E11&lt;0,F11-E11+24,F11-E11)))</f>
        <v>0</v>
      </c>
      <c r="H11" s="121">
        <f>SUM(M11:Q11)</f>
        <v>0</v>
      </c>
      <c r="I11" s="15">
        <f t="shared" si="1"/>
        <v>0</v>
      </c>
      <c r="J11" s="16">
        <f t="shared" si="2"/>
        <v>0</v>
      </c>
      <c r="K11" s="19" t="str">
        <f>IF(D11="Urlaub","X","")</f>
        <v/>
      </c>
      <c r="L11" s="17" t="str">
        <f t="shared" si="4"/>
        <v/>
      </c>
      <c r="M11" s="12">
        <f t="shared" si="5"/>
        <v>0</v>
      </c>
      <c r="N11" s="13" t="str">
        <f t="shared" si="6"/>
        <v/>
      </c>
      <c r="O11" s="13" t="str">
        <f t="shared" si="7"/>
        <v/>
      </c>
      <c r="P11" s="13" t="str">
        <f t="shared" si="8"/>
        <v/>
      </c>
      <c r="Q11" s="13" t="str">
        <f t="shared" si="9"/>
        <v/>
      </c>
      <c r="R11" s="13" t="b">
        <f>NOT(ISERROR(MATCH(C11,Feiertage!$C:$C,0)))</f>
        <v>0</v>
      </c>
      <c r="S11" s="13">
        <f t="shared" si="10"/>
        <v>0</v>
      </c>
      <c r="T11" s="13">
        <f t="shared" si="11"/>
        <v>0</v>
      </c>
      <c r="U11" s="13">
        <f t="shared" si="12"/>
        <v>0</v>
      </c>
    </row>
    <row r="12" spans="2:21" s="8" customFormat="1" ht="16.5" customHeight="1" x14ac:dyDescent="0.25">
      <c r="B12" s="156"/>
      <c r="C12" s="39">
        <f t="shared" si="13"/>
        <v>42406</v>
      </c>
      <c r="D12" s="43"/>
      <c r="E12" s="115"/>
      <c r="F12" s="116"/>
      <c r="G12" s="127">
        <f>IF(L12="X",Gesamt!$D$9,
IF(K12="X",Gesamt!$D$10,
IF(F12-E12&lt;0,F12-E12+24,F12-E12)))</f>
        <v>0</v>
      </c>
      <c r="H12" s="121">
        <f t="shared" ref="H12:H13" si="14">SUM(M12:Q12)</f>
        <v>0</v>
      </c>
      <c r="I12" s="15">
        <f t="shared" si="1"/>
        <v>0</v>
      </c>
      <c r="J12" s="16">
        <f t="shared" si="2"/>
        <v>0</v>
      </c>
      <c r="K12" s="19" t="str">
        <f>IF(D12="Urlaub","X","")</f>
        <v/>
      </c>
      <c r="L12" s="17" t="str">
        <f t="shared" si="4"/>
        <v/>
      </c>
      <c r="M12" s="20" t="str">
        <f t="shared" si="5"/>
        <v/>
      </c>
      <c r="N12" s="21" t="str">
        <f t="shared" si="6"/>
        <v/>
      </c>
      <c r="O12" s="21" t="str">
        <f t="shared" si="7"/>
        <v/>
      </c>
      <c r="P12" s="21" t="str">
        <f t="shared" si="8"/>
        <v/>
      </c>
      <c r="Q12" s="21">
        <f t="shared" si="9"/>
        <v>0</v>
      </c>
      <c r="R12" s="21" t="b">
        <f>NOT(ISERROR(MATCH(C12,Feiertage!$C:$C,0)))</f>
        <v>0</v>
      </c>
      <c r="S12" s="21">
        <f t="shared" si="10"/>
        <v>0</v>
      </c>
      <c r="T12" s="21">
        <f t="shared" si="11"/>
        <v>0</v>
      </c>
      <c r="U12" s="21">
        <f t="shared" si="12"/>
        <v>0</v>
      </c>
    </row>
    <row r="13" spans="2:21" s="8" customFormat="1" ht="16.5" customHeight="1" x14ac:dyDescent="0.25">
      <c r="B13" s="156"/>
      <c r="C13" s="40">
        <f t="shared" si="13"/>
        <v>42407</v>
      </c>
      <c r="D13" s="44"/>
      <c r="E13" s="117"/>
      <c r="F13" s="118"/>
      <c r="G13" s="128">
        <f>IF(L13="X",Gesamt!$D$9,
IF(K13="X",Gesamt!$D$10,
IF(F13-E13&lt;0,F13-E13+24,F13-E13)))</f>
        <v>0</v>
      </c>
      <c r="H13" s="122">
        <f t="shared" si="14"/>
        <v>0</v>
      </c>
      <c r="I13" s="22">
        <f t="shared" si="1"/>
        <v>0</v>
      </c>
      <c r="J13" s="23">
        <f t="shared" si="2"/>
        <v>0</v>
      </c>
      <c r="K13" s="24" t="str">
        <f>IF(D13="Urlaub","X","")</f>
        <v/>
      </c>
      <c r="L13" s="25" t="str">
        <f>IF(D13="Krank","X","")</f>
        <v/>
      </c>
      <c r="M13" s="26" t="str">
        <f t="shared" si="5"/>
        <v/>
      </c>
      <c r="N13" s="27" t="str">
        <f>IF(R13,U13,"")</f>
        <v/>
      </c>
      <c r="O13" s="27" t="str">
        <f>IF(AND(NOT(R13),R14),SUM(S13:T13),"")</f>
        <v/>
      </c>
      <c r="P13" s="27">
        <f t="shared" si="8"/>
        <v>0</v>
      </c>
      <c r="Q13" s="27" t="str">
        <f t="shared" si="9"/>
        <v/>
      </c>
      <c r="R13" s="27" t="b">
        <f>NOT(ISERROR(MATCH(C13,Feiertage!$C:$C,0)))</f>
        <v>0</v>
      </c>
      <c r="S13" s="27">
        <f t="shared" si="10"/>
        <v>0</v>
      </c>
      <c r="T13" s="27">
        <f t="shared" si="11"/>
        <v>0</v>
      </c>
      <c r="U13" s="27">
        <f t="shared" si="12"/>
        <v>0</v>
      </c>
    </row>
    <row r="14" spans="2:21" s="28" customFormat="1" ht="16.5" customHeight="1" thickBot="1" x14ac:dyDescent="0.3">
      <c r="B14" s="157"/>
      <c r="C14" s="109">
        <f>C13+1</f>
        <v>42408</v>
      </c>
      <c r="D14" s="110"/>
      <c r="E14" s="161" t="s">
        <v>56</v>
      </c>
      <c r="F14" s="162"/>
      <c r="G14" s="129">
        <f>SUM(G7:G13)</f>
        <v>0</v>
      </c>
      <c r="H14" s="123">
        <f>SUM(H7:H13)</f>
        <v>0</v>
      </c>
      <c r="I14" s="29">
        <f>SUM(I7:I13)</f>
        <v>0</v>
      </c>
      <c r="J14" s="30">
        <f>SUM(J7:J13)</f>
        <v>0</v>
      </c>
      <c r="K14" s="31">
        <f>COUNTIF(K7:K13,"X")</f>
        <v>0</v>
      </c>
      <c r="L14" s="32">
        <f>COUNTIF(L7:L13,"X")</f>
        <v>0</v>
      </c>
      <c r="M14" s="33"/>
      <c r="N14" s="34"/>
      <c r="O14" s="34"/>
      <c r="P14" s="34"/>
      <c r="Q14" s="34"/>
      <c r="R14" s="34" t="b">
        <f>NOT(ISERROR(MATCH(C14,Feiertage!$C:$C,0)))</f>
        <v>0</v>
      </c>
      <c r="S14" s="34"/>
      <c r="T14" s="34"/>
      <c r="U14" s="35"/>
    </row>
    <row r="15" spans="2:21" s="8" customFormat="1" ht="16.5" customHeight="1" x14ac:dyDescent="0.25">
      <c r="B15" s="155">
        <f>WEEKNUM(C15,21)</f>
        <v>6</v>
      </c>
      <c r="C15" s="38">
        <f>C13+1</f>
        <v>42408</v>
      </c>
      <c r="D15" s="41"/>
      <c r="E15" s="111"/>
      <c r="F15" s="112"/>
      <c r="G15" s="126">
        <f>IF(L15="X",Gesamt!$D$9,
IF(K15="X",Gesamt!$D$10,
IF(F15-E15&lt;0,F15-E15+24,F15-E15)))</f>
        <v>0</v>
      </c>
      <c r="H15" s="120">
        <f t="shared" ref="H15:H18" si="15">SUM(M15:Q15)</f>
        <v>0</v>
      </c>
      <c r="I15" s="9">
        <f t="shared" ref="I15:I21" si="16">IF(AND(NOT(R16),WEEKDAY(C16,2)=7),
    IF(E15&gt;F15,F15,0),
    IF(AND(NOT(R15),WEEKDAY(C15,2)=7),
        IF(E15&gt;F15,24-E15,F15-E15),
        0))</f>
        <v>0</v>
      </c>
      <c r="J15" s="10">
        <f t="shared" ref="J15:J21" si="17">IF(AND(R15,R16),
    IF(E15&gt;F15,24-E15+F15,F15-E15),
    IF(R15,
        IF(E15&gt;F15,24-E15,F15-E15),
        IF(AND(R16,E15&gt;F15),F15,0)))</f>
        <v>0</v>
      </c>
      <c r="K15" s="7" t="str">
        <f t="shared" ref="K15:K18" si="18">IF(D15="Urlaub","X","")</f>
        <v/>
      </c>
      <c r="L15" s="11" t="str">
        <f t="shared" ref="L15:L20" si="19">IF(D15="Krank","X","")</f>
        <v/>
      </c>
      <c r="M15" s="12">
        <f t="shared" ref="M15:M21" si="20">IF(OR(R15,R16,WEEKDAY(C15,2)=7,WEEKDAY(C16,2)=7),"",SUM(S15:U15))</f>
        <v>0</v>
      </c>
      <c r="N15" s="13" t="str">
        <f t="shared" ref="N15:N20" si="21">IF(R15,U15,"")</f>
        <v/>
      </c>
      <c r="O15" s="13" t="str">
        <f t="shared" ref="O15:O20" si="22">IF(AND(NOT(R15),R16),SUM(S15:T15),"")</f>
        <v/>
      </c>
      <c r="P15" s="13" t="str">
        <f t="shared" ref="P15:P21" si="23">IF(AND(WEEKDAY(C15,2)=7,NOT(R15),NOT(R16)),U15,"")</f>
        <v/>
      </c>
      <c r="Q15" s="13" t="str">
        <f t="shared" ref="Q15:Q21" si="24">IF(AND(WEEKDAY(C16,2)=7,NOT(R15),NOT(R16)),SUM(S15:T15),"")</f>
        <v/>
      </c>
      <c r="R15" s="13" t="b">
        <f>NOT(ISERROR(MATCH(C15,Feiertage!$C:$C,0)))</f>
        <v>0</v>
      </c>
      <c r="S15" s="13">
        <f t="shared" ref="S15:S21" si="25">IF(OR(E15&gt;F15,F15&gt;6),
    IF(E15&lt;=6,6-E15,0),
    F15-E15)</f>
        <v>0</v>
      </c>
      <c r="T15" s="13">
        <f t="shared" ref="T15:T21" si="26">IF(E15&gt;F15,MIN(24-E15,4),
    IF(E15&gt;=20,F15-E15,MAX(F15-20,0)))</f>
        <v>0</v>
      </c>
      <c r="U15" s="13">
        <f t="shared" ref="U15:U21" si="27">IF(E15&gt;F15,MIN(F15,6),0)</f>
        <v>0</v>
      </c>
    </row>
    <row r="16" spans="2:21" s="8" customFormat="1" ht="16.5" customHeight="1" x14ac:dyDescent="0.25">
      <c r="B16" s="156"/>
      <c r="C16" s="39">
        <f>C15+1</f>
        <v>42409</v>
      </c>
      <c r="D16" s="42"/>
      <c r="E16" s="113"/>
      <c r="F16" s="114"/>
      <c r="G16" s="127">
        <f>IF(L16="X",Gesamt!$D$9,
IF(K16="X",Gesamt!$D$10,
IF(F16-E16&lt;0,F16-E16+24,F16-E16)))</f>
        <v>0</v>
      </c>
      <c r="H16" s="121">
        <f t="shared" si="15"/>
        <v>0</v>
      </c>
      <c r="I16" s="15">
        <f t="shared" si="16"/>
        <v>0</v>
      </c>
      <c r="J16" s="16">
        <f t="shared" si="17"/>
        <v>0</v>
      </c>
      <c r="K16" s="14" t="str">
        <f t="shared" si="18"/>
        <v/>
      </c>
      <c r="L16" s="17" t="str">
        <f t="shared" si="19"/>
        <v/>
      </c>
      <c r="M16" s="12">
        <f t="shared" si="20"/>
        <v>0</v>
      </c>
      <c r="N16" s="13" t="str">
        <f t="shared" si="21"/>
        <v/>
      </c>
      <c r="O16" s="13" t="str">
        <f t="shared" si="22"/>
        <v/>
      </c>
      <c r="P16" s="13" t="str">
        <f t="shared" si="23"/>
        <v/>
      </c>
      <c r="Q16" s="13" t="str">
        <f t="shared" si="24"/>
        <v/>
      </c>
      <c r="R16" s="13" t="b">
        <f>NOT(ISERROR(MATCH(C16,Feiertage!$C:$C,0)))</f>
        <v>0</v>
      </c>
      <c r="S16" s="13">
        <f t="shared" si="25"/>
        <v>0</v>
      </c>
      <c r="T16" s="13">
        <f t="shared" si="26"/>
        <v>0</v>
      </c>
      <c r="U16" s="13">
        <f t="shared" si="27"/>
        <v>0</v>
      </c>
    </row>
    <row r="17" spans="2:21" s="8" customFormat="1" ht="16.5" customHeight="1" x14ac:dyDescent="0.25">
      <c r="B17" s="156"/>
      <c r="C17" s="39">
        <f t="shared" ref="C17:C21" si="28">C16+1</f>
        <v>42410</v>
      </c>
      <c r="D17" s="42"/>
      <c r="E17" s="113"/>
      <c r="F17" s="114"/>
      <c r="G17" s="127">
        <f>IF(L17="X",Gesamt!$D$9,
IF(K17="X",Gesamt!$D$10,
IF(F17-E17&lt;0,F17-E17+24,F17-E17)))</f>
        <v>0</v>
      </c>
      <c r="H17" s="121">
        <f t="shared" si="15"/>
        <v>0</v>
      </c>
      <c r="I17" s="15">
        <f t="shared" si="16"/>
        <v>0</v>
      </c>
      <c r="J17" s="16">
        <f t="shared" si="17"/>
        <v>0</v>
      </c>
      <c r="K17" s="14" t="str">
        <f t="shared" si="18"/>
        <v/>
      </c>
      <c r="L17" s="17" t="str">
        <f t="shared" si="19"/>
        <v/>
      </c>
      <c r="M17" s="12">
        <f t="shared" si="20"/>
        <v>0</v>
      </c>
      <c r="N17" s="13" t="str">
        <f t="shared" si="21"/>
        <v/>
      </c>
      <c r="O17" s="13" t="str">
        <f t="shared" si="22"/>
        <v/>
      </c>
      <c r="P17" s="13" t="str">
        <f t="shared" si="23"/>
        <v/>
      </c>
      <c r="Q17" s="13" t="str">
        <f t="shared" si="24"/>
        <v/>
      </c>
      <c r="R17" s="13" t="b">
        <f>NOT(ISERROR(MATCH(C17,Feiertage!$C:$C,0)))</f>
        <v>0</v>
      </c>
      <c r="S17" s="13">
        <f t="shared" si="25"/>
        <v>0</v>
      </c>
      <c r="T17" s="13">
        <f t="shared" si="26"/>
        <v>0</v>
      </c>
      <c r="U17" s="13">
        <f t="shared" si="27"/>
        <v>0</v>
      </c>
    </row>
    <row r="18" spans="2:21" s="28" customFormat="1" ht="16.5" customHeight="1" x14ac:dyDescent="0.25">
      <c r="B18" s="156"/>
      <c r="C18" s="39">
        <f t="shared" si="28"/>
        <v>42411</v>
      </c>
      <c r="D18" s="43"/>
      <c r="E18" s="115"/>
      <c r="F18" s="116"/>
      <c r="G18" s="127">
        <f>IF(L18="X",Gesamt!$D$9,
IF(K18="X",Gesamt!$D$10,
IF(F18-E18&lt;0,F18-E18+24,F18-E18)))</f>
        <v>0</v>
      </c>
      <c r="H18" s="121">
        <f t="shared" si="15"/>
        <v>0</v>
      </c>
      <c r="I18" s="15">
        <f t="shared" si="16"/>
        <v>0</v>
      </c>
      <c r="J18" s="16">
        <f t="shared" si="17"/>
        <v>0</v>
      </c>
      <c r="K18" s="19" t="str">
        <f t="shared" si="18"/>
        <v/>
      </c>
      <c r="L18" s="17" t="str">
        <f t="shared" si="19"/>
        <v/>
      </c>
      <c r="M18" s="12">
        <f t="shared" si="20"/>
        <v>0</v>
      </c>
      <c r="N18" s="13" t="str">
        <f t="shared" si="21"/>
        <v/>
      </c>
      <c r="O18" s="13" t="str">
        <f t="shared" si="22"/>
        <v/>
      </c>
      <c r="P18" s="13" t="str">
        <f t="shared" si="23"/>
        <v/>
      </c>
      <c r="Q18" s="13" t="str">
        <f t="shared" si="24"/>
        <v/>
      </c>
      <c r="R18" s="13" t="b">
        <f>NOT(ISERROR(MATCH(C18,Feiertage!$C:$C,0)))</f>
        <v>0</v>
      </c>
      <c r="S18" s="13">
        <f t="shared" si="25"/>
        <v>0</v>
      </c>
      <c r="T18" s="13">
        <f t="shared" si="26"/>
        <v>0</v>
      </c>
      <c r="U18" s="13">
        <f t="shared" si="27"/>
        <v>0</v>
      </c>
    </row>
    <row r="19" spans="2:21" s="8" customFormat="1" ht="16.5" customHeight="1" x14ac:dyDescent="0.25">
      <c r="B19" s="156"/>
      <c r="C19" s="39">
        <f t="shared" si="28"/>
        <v>42412</v>
      </c>
      <c r="D19" s="43"/>
      <c r="E19" s="115"/>
      <c r="F19" s="116"/>
      <c r="G19" s="127">
        <f>IF(L19="X",Gesamt!$D$9,
IF(K19="X",Gesamt!$D$10,
IF(F19-E19&lt;0,F19-E19+24,F19-E19)))</f>
        <v>0</v>
      </c>
      <c r="H19" s="121">
        <f>SUM(M19:Q19)</f>
        <v>0</v>
      </c>
      <c r="I19" s="15">
        <f t="shared" si="16"/>
        <v>0</v>
      </c>
      <c r="J19" s="16">
        <f t="shared" si="17"/>
        <v>0</v>
      </c>
      <c r="K19" s="19" t="str">
        <f>IF(D19="Urlaub","X","")</f>
        <v/>
      </c>
      <c r="L19" s="17" t="str">
        <f t="shared" si="19"/>
        <v/>
      </c>
      <c r="M19" s="12">
        <f t="shared" si="20"/>
        <v>0</v>
      </c>
      <c r="N19" s="13" t="str">
        <f t="shared" si="21"/>
        <v/>
      </c>
      <c r="O19" s="13" t="str">
        <f t="shared" si="22"/>
        <v/>
      </c>
      <c r="P19" s="13" t="str">
        <f t="shared" si="23"/>
        <v/>
      </c>
      <c r="Q19" s="13" t="str">
        <f t="shared" si="24"/>
        <v/>
      </c>
      <c r="R19" s="13" t="b">
        <f>NOT(ISERROR(MATCH(C19,Feiertage!$C:$C,0)))</f>
        <v>0</v>
      </c>
      <c r="S19" s="13">
        <f t="shared" si="25"/>
        <v>0</v>
      </c>
      <c r="T19" s="13">
        <f t="shared" si="26"/>
        <v>0</v>
      </c>
      <c r="U19" s="13">
        <f t="shared" si="27"/>
        <v>0</v>
      </c>
    </row>
    <row r="20" spans="2:21" s="8" customFormat="1" ht="16.5" customHeight="1" x14ac:dyDescent="0.25">
      <c r="B20" s="156"/>
      <c r="C20" s="39">
        <f t="shared" si="28"/>
        <v>42413</v>
      </c>
      <c r="D20" s="43"/>
      <c r="E20" s="115"/>
      <c r="F20" s="116"/>
      <c r="G20" s="127">
        <f>IF(L20="X",Gesamt!$D$9,
IF(K20="X",Gesamt!$D$10,
IF(F20-E20&lt;0,F20-E20+24,F20-E20)))</f>
        <v>0</v>
      </c>
      <c r="H20" s="121">
        <f t="shared" ref="H20:H21" si="29">SUM(M20:Q20)</f>
        <v>0</v>
      </c>
      <c r="I20" s="15">
        <f t="shared" si="16"/>
        <v>0</v>
      </c>
      <c r="J20" s="16">
        <f t="shared" si="17"/>
        <v>0</v>
      </c>
      <c r="K20" s="19" t="str">
        <f>IF(D20="Urlaub","X","")</f>
        <v/>
      </c>
      <c r="L20" s="17" t="str">
        <f t="shared" si="19"/>
        <v/>
      </c>
      <c r="M20" s="20" t="str">
        <f t="shared" si="20"/>
        <v/>
      </c>
      <c r="N20" s="21" t="str">
        <f t="shared" si="21"/>
        <v/>
      </c>
      <c r="O20" s="21" t="str">
        <f t="shared" si="22"/>
        <v/>
      </c>
      <c r="P20" s="21" t="str">
        <f t="shared" si="23"/>
        <v/>
      </c>
      <c r="Q20" s="21">
        <f t="shared" si="24"/>
        <v>0</v>
      </c>
      <c r="R20" s="21" t="b">
        <f>NOT(ISERROR(MATCH(C20,Feiertage!$C:$C,0)))</f>
        <v>0</v>
      </c>
      <c r="S20" s="21">
        <f t="shared" si="25"/>
        <v>0</v>
      </c>
      <c r="T20" s="21">
        <f t="shared" si="26"/>
        <v>0</v>
      </c>
      <c r="U20" s="21">
        <f t="shared" si="27"/>
        <v>0</v>
      </c>
    </row>
    <row r="21" spans="2:21" s="8" customFormat="1" ht="16.5" customHeight="1" x14ac:dyDescent="0.25">
      <c r="B21" s="156"/>
      <c r="C21" s="40">
        <f t="shared" si="28"/>
        <v>42414</v>
      </c>
      <c r="D21" s="44"/>
      <c r="E21" s="117"/>
      <c r="F21" s="118"/>
      <c r="G21" s="128">
        <f>IF(L21="X",Gesamt!$D$9,
IF(K21="X",Gesamt!$D$10,
IF(F21-E21&lt;0,F21-E21+24,F21-E21)))</f>
        <v>0</v>
      </c>
      <c r="H21" s="122">
        <f t="shared" si="29"/>
        <v>0</v>
      </c>
      <c r="I21" s="22">
        <f t="shared" si="16"/>
        <v>0</v>
      </c>
      <c r="J21" s="23">
        <f t="shared" si="17"/>
        <v>0</v>
      </c>
      <c r="K21" s="24" t="str">
        <f>IF(D21="Urlaub","X","")</f>
        <v/>
      </c>
      <c r="L21" s="25" t="str">
        <f>IF(D21="Krank","X","")</f>
        <v/>
      </c>
      <c r="M21" s="26" t="str">
        <f t="shared" si="20"/>
        <v/>
      </c>
      <c r="N21" s="27" t="str">
        <f>IF(R21,U21,"")</f>
        <v/>
      </c>
      <c r="O21" s="27" t="str">
        <f>IF(AND(NOT(R21),R22),SUM(S21:T21),"")</f>
        <v/>
      </c>
      <c r="P21" s="27">
        <f t="shared" si="23"/>
        <v>0</v>
      </c>
      <c r="Q21" s="27" t="str">
        <f t="shared" si="24"/>
        <v/>
      </c>
      <c r="R21" s="27" t="b">
        <f>NOT(ISERROR(MATCH(C21,Feiertage!$C:$C,0)))</f>
        <v>0</v>
      </c>
      <c r="S21" s="27">
        <f t="shared" si="25"/>
        <v>0</v>
      </c>
      <c r="T21" s="27">
        <f t="shared" si="26"/>
        <v>0</v>
      </c>
      <c r="U21" s="27">
        <f t="shared" si="27"/>
        <v>0</v>
      </c>
    </row>
    <row r="22" spans="2:21" s="28" customFormat="1" ht="16.5" customHeight="1" thickBot="1" x14ac:dyDescent="0.3">
      <c r="B22" s="157"/>
      <c r="C22" s="109">
        <f>C21+1</f>
        <v>42415</v>
      </c>
      <c r="D22" s="110"/>
      <c r="E22" s="161" t="s">
        <v>56</v>
      </c>
      <c r="F22" s="162"/>
      <c r="G22" s="129">
        <f>SUM(G15:G21)</f>
        <v>0</v>
      </c>
      <c r="H22" s="123">
        <f>SUM(H15:H21)</f>
        <v>0</v>
      </c>
      <c r="I22" s="29">
        <f>SUM(I15:I21)</f>
        <v>0</v>
      </c>
      <c r="J22" s="30">
        <f>SUM(J15:J21)</f>
        <v>0</v>
      </c>
      <c r="K22" s="31">
        <f>COUNTIF(K15:K21,"X")</f>
        <v>0</v>
      </c>
      <c r="L22" s="32">
        <f>COUNTIF(L15:L21,"X")</f>
        <v>0</v>
      </c>
      <c r="M22" s="33"/>
      <c r="N22" s="34"/>
      <c r="O22" s="34"/>
      <c r="P22" s="34"/>
      <c r="Q22" s="34"/>
      <c r="R22" s="34" t="b">
        <f>NOT(ISERROR(MATCH(C22,Feiertage!$C:$C,0)))</f>
        <v>0</v>
      </c>
      <c r="S22" s="34"/>
      <c r="T22" s="34"/>
      <c r="U22" s="35"/>
    </row>
    <row r="23" spans="2:21" s="8" customFormat="1" ht="16.5" customHeight="1" x14ac:dyDescent="0.25">
      <c r="B23" s="155">
        <f>WEEKNUM(C23,21)</f>
        <v>7</v>
      </c>
      <c r="C23" s="38">
        <f>C21+1</f>
        <v>42415</v>
      </c>
      <c r="D23" s="41"/>
      <c r="E23" s="111"/>
      <c r="F23" s="112"/>
      <c r="G23" s="126">
        <f>IF(L23="X",Gesamt!$D$9,
IF(K23="X",Gesamt!$D$10,
IF(F23-E23&lt;0,F23-E23+24,F23-E23)))</f>
        <v>0</v>
      </c>
      <c r="H23" s="120">
        <f t="shared" ref="H23:H26" si="30">SUM(M23:Q23)</f>
        <v>0</v>
      </c>
      <c r="I23" s="9">
        <f t="shared" ref="I23:I29" si="31">IF(AND(NOT(R24),WEEKDAY(C24,2)=7),
    IF(E23&gt;F23,F23,0),
    IF(AND(NOT(R23),WEEKDAY(C23,2)=7),
        IF(E23&gt;F23,24-E23,F23-E23),
        0))</f>
        <v>0</v>
      </c>
      <c r="J23" s="10">
        <f t="shared" ref="J23:J29" si="32">IF(AND(R23,R24),
    IF(E23&gt;F23,24-E23+F23,F23-E23),
    IF(R23,
        IF(E23&gt;F23,24-E23,F23-E23),
        IF(AND(R24,E23&gt;F23),F23,0)))</f>
        <v>0</v>
      </c>
      <c r="K23" s="7" t="str">
        <f t="shared" ref="K23:K26" si="33">IF(D23="Urlaub","X","")</f>
        <v/>
      </c>
      <c r="L23" s="11" t="str">
        <f t="shared" ref="L23:L28" si="34">IF(D23="Krank","X","")</f>
        <v/>
      </c>
      <c r="M23" s="12">
        <f t="shared" ref="M23:M29" si="35">IF(OR(R23,R24,WEEKDAY(C23,2)=7,WEEKDAY(C24,2)=7),"",SUM(S23:U23))</f>
        <v>0</v>
      </c>
      <c r="N23" s="13" t="str">
        <f t="shared" ref="N23:N28" si="36">IF(R23,U23,"")</f>
        <v/>
      </c>
      <c r="O23" s="13" t="str">
        <f t="shared" ref="O23:O28" si="37">IF(AND(NOT(R23),R24),SUM(S23:T23),"")</f>
        <v/>
      </c>
      <c r="P23" s="13" t="str">
        <f t="shared" ref="P23:P29" si="38">IF(AND(WEEKDAY(C23,2)=7,NOT(R23),NOT(R24)),U23,"")</f>
        <v/>
      </c>
      <c r="Q23" s="13" t="str">
        <f t="shared" ref="Q23:Q29" si="39">IF(AND(WEEKDAY(C24,2)=7,NOT(R23),NOT(R24)),SUM(S23:T23),"")</f>
        <v/>
      </c>
      <c r="R23" s="13" t="b">
        <f>NOT(ISERROR(MATCH(C23,Feiertage!$C:$C,0)))</f>
        <v>0</v>
      </c>
      <c r="S23" s="13">
        <f t="shared" ref="S23:S29" si="40">IF(OR(E23&gt;F23,F23&gt;6),
    IF(E23&lt;=6,6-E23,0),
    F23-E23)</f>
        <v>0</v>
      </c>
      <c r="T23" s="13">
        <f t="shared" ref="T23:T29" si="41">IF(E23&gt;F23,MIN(24-E23,4),
    IF(E23&gt;=20,F23-E23,MAX(F23-20,0)))</f>
        <v>0</v>
      </c>
      <c r="U23" s="13">
        <f t="shared" ref="U23:U29" si="42">IF(E23&gt;F23,MIN(F23,6),0)</f>
        <v>0</v>
      </c>
    </row>
    <row r="24" spans="2:21" s="8" customFormat="1" ht="16.5" customHeight="1" x14ac:dyDescent="0.25">
      <c r="B24" s="156"/>
      <c r="C24" s="39">
        <f>C23+1</f>
        <v>42416</v>
      </c>
      <c r="D24" s="42"/>
      <c r="E24" s="113"/>
      <c r="F24" s="114"/>
      <c r="G24" s="127">
        <f>IF(L24="X",Gesamt!$D$9,
IF(K24="X",Gesamt!$D$10,
IF(F24-E24&lt;0,F24-E24+24,F24-E24)))</f>
        <v>0</v>
      </c>
      <c r="H24" s="121">
        <f t="shared" si="30"/>
        <v>0</v>
      </c>
      <c r="I24" s="15">
        <f t="shared" si="31"/>
        <v>0</v>
      </c>
      <c r="J24" s="16">
        <f t="shared" si="32"/>
        <v>0</v>
      </c>
      <c r="K24" s="14" t="str">
        <f t="shared" si="33"/>
        <v/>
      </c>
      <c r="L24" s="17" t="str">
        <f t="shared" si="34"/>
        <v/>
      </c>
      <c r="M24" s="12">
        <f t="shared" si="35"/>
        <v>0</v>
      </c>
      <c r="N24" s="13" t="str">
        <f t="shared" si="36"/>
        <v/>
      </c>
      <c r="O24" s="13" t="str">
        <f t="shared" si="37"/>
        <v/>
      </c>
      <c r="P24" s="13" t="str">
        <f t="shared" si="38"/>
        <v/>
      </c>
      <c r="Q24" s="13" t="str">
        <f t="shared" si="39"/>
        <v/>
      </c>
      <c r="R24" s="13" t="b">
        <f>NOT(ISERROR(MATCH(C24,Feiertage!$C:$C,0)))</f>
        <v>0</v>
      </c>
      <c r="S24" s="13">
        <f t="shared" si="40"/>
        <v>0</v>
      </c>
      <c r="T24" s="13">
        <f t="shared" si="41"/>
        <v>0</v>
      </c>
      <c r="U24" s="13">
        <f t="shared" si="42"/>
        <v>0</v>
      </c>
    </row>
    <row r="25" spans="2:21" s="8" customFormat="1" ht="16.5" customHeight="1" x14ac:dyDescent="0.25">
      <c r="B25" s="156"/>
      <c r="C25" s="39">
        <f t="shared" ref="C25:C29" si="43">C24+1</f>
        <v>42417</v>
      </c>
      <c r="D25" s="42"/>
      <c r="E25" s="113"/>
      <c r="F25" s="114"/>
      <c r="G25" s="127">
        <f>IF(L25="X",Gesamt!$D$9,
IF(K25="X",Gesamt!$D$10,
IF(F25-E25&lt;0,F25-E25+24,F25-E25)))</f>
        <v>0</v>
      </c>
      <c r="H25" s="121">
        <f t="shared" si="30"/>
        <v>0</v>
      </c>
      <c r="I25" s="15">
        <f t="shared" si="31"/>
        <v>0</v>
      </c>
      <c r="J25" s="16">
        <f t="shared" si="32"/>
        <v>0</v>
      </c>
      <c r="K25" s="14" t="str">
        <f t="shared" si="33"/>
        <v/>
      </c>
      <c r="L25" s="17" t="str">
        <f t="shared" si="34"/>
        <v/>
      </c>
      <c r="M25" s="12">
        <f t="shared" si="35"/>
        <v>0</v>
      </c>
      <c r="N25" s="13" t="str">
        <f t="shared" si="36"/>
        <v/>
      </c>
      <c r="O25" s="13" t="str">
        <f t="shared" si="37"/>
        <v/>
      </c>
      <c r="P25" s="13" t="str">
        <f t="shared" si="38"/>
        <v/>
      </c>
      <c r="Q25" s="13" t="str">
        <f t="shared" si="39"/>
        <v/>
      </c>
      <c r="R25" s="13" t="b">
        <f>NOT(ISERROR(MATCH(C25,Feiertage!$C:$C,0)))</f>
        <v>0</v>
      </c>
      <c r="S25" s="13">
        <f t="shared" si="40"/>
        <v>0</v>
      </c>
      <c r="T25" s="13">
        <f t="shared" si="41"/>
        <v>0</v>
      </c>
      <c r="U25" s="13">
        <f t="shared" si="42"/>
        <v>0</v>
      </c>
    </row>
    <row r="26" spans="2:21" s="28" customFormat="1" ht="16.5" customHeight="1" x14ac:dyDescent="0.25">
      <c r="B26" s="156"/>
      <c r="C26" s="39">
        <f t="shared" si="43"/>
        <v>42418</v>
      </c>
      <c r="D26" s="43"/>
      <c r="E26" s="115"/>
      <c r="F26" s="116"/>
      <c r="G26" s="127">
        <f>IF(L26="X",Gesamt!$D$9,
IF(K26="X",Gesamt!$D$10,
IF(F26-E26&lt;0,F26-E26+24,F26-E26)))</f>
        <v>0</v>
      </c>
      <c r="H26" s="121">
        <f t="shared" si="30"/>
        <v>0</v>
      </c>
      <c r="I26" s="15">
        <f t="shared" si="31"/>
        <v>0</v>
      </c>
      <c r="J26" s="16">
        <f t="shared" si="32"/>
        <v>0</v>
      </c>
      <c r="K26" s="19" t="str">
        <f t="shared" si="33"/>
        <v/>
      </c>
      <c r="L26" s="17" t="str">
        <f t="shared" si="34"/>
        <v/>
      </c>
      <c r="M26" s="12">
        <f t="shared" si="35"/>
        <v>0</v>
      </c>
      <c r="N26" s="13" t="str">
        <f t="shared" si="36"/>
        <v/>
      </c>
      <c r="O26" s="13" t="str">
        <f t="shared" si="37"/>
        <v/>
      </c>
      <c r="P26" s="13" t="str">
        <f t="shared" si="38"/>
        <v/>
      </c>
      <c r="Q26" s="13" t="str">
        <f t="shared" si="39"/>
        <v/>
      </c>
      <c r="R26" s="13" t="b">
        <f>NOT(ISERROR(MATCH(C26,Feiertage!$C:$C,0)))</f>
        <v>0</v>
      </c>
      <c r="S26" s="13">
        <f t="shared" si="40"/>
        <v>0</v>
      </c>
      <c r="T26" s="13">
        <f t="shared" si="41"/>
        <v>0</v>
      </c>
      <c r="U26" s="13">
        <f t="shared" si="42"/>
        <v>0</v>
      </c>
    </row>
    <row r="27" spans="2:21" s="8" customFormat="1" ht="16.5" customHeight="1" x14ac:dyDescent="0.25">
      <c r="B27" s="156"/>
      <c r="C27" s="39">
        <f t="shared" si="43"/>
        <v>42419</v>
      </c>
      <c r="D27" s="43"/>
      <c r="E27" s="115"/>
      <c r="F27" s="116"/>
      <c r="G27" s="127">
        <f>IF(L27="X",Gesamt!$D$9,
IF(K27="X",Gesamt!$D$10,
IF(F27-E27&lt;0,F27-E27+24,F27-E27)))</f>
        <v>0</v>
      </c>
      <c r="H27" s="121">
        <f>SUM(M27:Q27)</f>
        <v>0</v>
      </c>
      <c r="I27" s="15">
        <f t="shared" si="31"/>
        <v>0</v>
      </c>
      <c r="J27" s="16">
        <f t="shared" si="32"/>
        <v>0</v>
      </c>
      <c r="K27" s="19" t="str">
        <f>IF(D27="Urlaub","X","")</f>
        <v/>
      </c>
      <c r="L27" s="17" t="str">
        <f t="shared" si="34"/>
        <v/>
      </c>
      <c r="M27" s="12">
        <f t="shared" si="35"/>
        <v>0</v>
      </c>
      <c r="N27" s="13" t="str">
        <f t="shared" si="36"/>
        <v/>
      </c>
      <c r="O27" s="13" t="str">
        <f t="shared" si="37"/>
        <v/>
      </c>
      <c r="P27" s="13" t="str">
        <f t="shared" si="38"/>
        <v/>
      </c>
      <c r="Q27" s="13" t="str">
        <f t="shared" si="39"/>
        <v/>
      </c>
      <c r="R27" s="13" t="b">
        <f>NOT(ISERROR(MATCH(C27,Feiertage!$C:$C,0)))</f>
        <v>0</v>
      </c>
      <c r="S27" s="13">
        <f t="shared" si="40"/>
        <v>0</v>
      </c>
      <c r="T27" s="13">
        <f t="shared" si="41"/>
        <v>0</v>
      </c>
      <c r="U27" s="13">
        <f t="shared" si="42"/>
        <v>0</v>
      </c>
    </row>
    <row r="28" spans="2:21" s="8" customFormat="1" ht="16.5" customHeight="1" x14ac:dyDescent="0.25">
      <c r="B28" s="156"/>
      <c r="C28" s="39">
        <f t="shared" si="43"/>
        <v>42420</v>
      </c>
      <c r="D28" s="43"/>
      <c r="E28" s="115"/>
      <c r="F28" s="116"/>
      <c r="G28" s="127">
        <f>IF(L28="X",Gesamt!$D$9,
IF(K28="X",Gesamt!$D$10,
IF(F28-E28&lt;0,F28-E28+24,F28-E28)))</f>
        <v>0</v>
      </c>
      <c r="H28" s="121">
        <f t="shared" ref="H28:H29" si="44">SUM(M28:Q28)</f>
        <v>0</v>
      </c>
      <c r="I28" s="15">
        <f t="shared" si="31"/>
        <v>0</v>
      </c>
      <c r="J28" s="16">
        <f t="shared" si="32"/>
        <v>0</v>
      </c>
      <c r="K28" s="19" t="str">
        <f>IF(D28="Urlaub","X","")</f>
        <v/>
      </c>
      <c r="L28" s="17" t="str">
        <f t="shared" si="34"/>
        <v/>
      </c>
      <c r="M28" s="20" t="str">
        <f t="shared" si="35"/>
        <v/>
      </c>
      <c r="N28" s="21" t="str">
        <f t="shared" si="36"/>
        <v/>
      </c>
      <c r="O28" s="21" t="str">
        <f t="shared" si="37"/>
        <v/>
      </c>
      <c r="P28" s="21" t="str">
        <f t="shared" si="38"/>
        <v/>
      </c>
      <c r="Q28" s="21">
        <f t="shared" si="39"/>
        <v>0</v>
      </c>
      <c r="R28" s="21" t="b">
        <f>NOT(ISERROR(MATCH(C28,Feiertage!$C:$C,0)))</f>
        <v>0</v>
      </c>
      <c r="S28" s="21">
        <f t="shared" si="40"/>
        <v>0</v>
      </c>
      <c r="T28" s="21">
        <f t="shared" si="41"/>
        <v>0</v>
      </c>
      <c r="U28" s="21">
        <f t="shared" si="42"/>
        <v>0</v>
      </c>
    </row>
    <row r="29" spans="2:21" s="8" customFormat="1" ht="16.5" customHeight="1" x14ac:dyDescent="0.25">
      <c r="B29" s="156"/>
      <c r="C29" s="40">
        <f t="shared" si="43"/>
        <v>42421</v>
      </c>
      <c r="D29" s="44"/>
      <c r="E29" s="117"/>
      <c r="F29" s="118"/>
      <c r="G29" s="128">
        <f>IF(L29="X",Gesamt!$D$9,
IF(K29="X",Gesamt!$D$10,
IF(F29-E29&lt;0,F29-E29+24,F29-E29)))</f>
        <v>0</v>
      </c>
      <c r="H29" s="122">
        <f t="shared" si="44"/>
        <v>0</v>
      </c>
      <c r="I29" s="22">
        <f t="shared" si="31"/>
        <v>0</v>
      </c>
      <c r="J29" s="23">
        <f t="shared" si="32"/>
        <v>0</v>
      </c>
      <c r="K29" s="24" t="str">
        <f>IF(D29="Urlaub","X","")</f>
        <v/>
      </c>
      <c r="L29" s="25" t="str">
        <f>IF(D29="Krank","X","")</f>
        <v/>
      </c>
      <c r="M29" s="26" t="str">
        <f t="shared" si="35"/>
        <v/>
      </c>
      <c r="N29" s="27" t="str">
        <f>IF(R29,U29,"")</f>
        <v/>
      </c>
      <c r="O29" s="27" t="str">
        <f>IF(AND(NOT(R29),R30),SUM(S29:T29),"")</f>
        <v/>
      </c>
      <c r="P29" s="27">
        <f t="shared" si="38"/>
        <v>0</v>
      </c>
      <c r="Q29" s="27" t="str">
        <f t="shared" si="39"/>
        <v/>
      </c>
      <c r="R29" s="27" t="b">
        <f>NOT(ISERROR(MATCH(C29,Feiertage!$C:$C,0)))</f>
        <v>0</v>
      </c>
      <c r="S29" s="27">
        <f t="shared" si="40"/>
        <v>0</v>
      </c>
      <c r="T29" s="27">
        <f t="shared" si="41"/>
        <v>0</v>
      </c>
      <c r="U29" s="27">
        <f t="shared" si="42"/>
        <v>0</v>
      </c>
    </row>
    <row r="30" spans="2:21" s="28" customFormat="1" ht="16.5" customHeight="1" thickBot="1" x14ac:dyDescent="0.3">
      <c r="B30" s="157"/>
      <c r="C30" s="109">
        <f>C29+1</f>
        <v>42422</v>
      </c>
      <c r="D30" s="110"/>
      <c r="E30" s="161" t="s">
        <v>56</v>
      </c>
      <c r="F30" s="162"/>
      <c r="G30" s="129">
        <f>SUM(G23:G29)</f>
        <v>0</v>
      </c>
      <c r="H30" s="123">
        <f>SUM(H23:H29)</f>
        <v>0</v>
      </c>
      <c r="I30" s="29">
        <f>SUM(I23:I29)</f>
        <v>0</v>
      </c>
      <c r="J30" s="30">
        <f>SUM(J23:J29)</f>
        <v>0</v>
      </c>
      <c r="K30" s="31">
        <f>COUNTIF(K23:K29,"X")</f>
        <v>0</v>
      </c>
      <c r="L30" s="32">
        <f>COUNTIF(L23:L29,"X")</f>
        <v>0</v>
      </c>
      <c r="M30" s="33"/>
      <c r="N30" s="34"/>
      <c r="O30" s="34"/>
      <c r="P30" s="34"/>
      <c r="Q30" s="34"/>
      <c r="R30" s="34" t="b">
        <f>NOT(ISERROR(MATCH(C30,Feiertage!$C:$C,0)))</f>
        <v>0</v>
      </c>
      <c r="S30" s="34"/>
      <c r="T30" s="34"/>
      <c r="U30" s="35"/>
    </row>
    <row r="31" spans="2:21" s="8" customFormat="1" ht="16.5" customHeight="1" x14ac:dyDescent="0.25">
      <c r="B31" s="155">
        <f>WEEKNUM(C31,21)</f>
        <v>8</v>
      </c>
      <c r="C31" s="38">
        <f>C29+1</f>
        <v>42422</v>
      </c>
      <c r="D31" s="41"/>
      <c r="E31" s="111"/>
      <c r="F31" s="112"/>
      <c r="G31" s="126">
        <f>IF(L31="X",Gesamt!$D$9,
IF(K31="X",Gesamt!$D$10,
IF(F31-E31&lt;0,F31-E31+24,F31-E31)))</f>
        <v>0</v>
      </c>
      <c r="H31" s="120">
        <f t="shared" ref="H31:H34" si="45">SUM(M31:Q31)</f>
        <v>0</v>
      </c>
      <c r="I31" s="9">
        <f t="shared" ref="I31:I37" si="46">IF(AND(NOT(R32),WEEKDAY(C32,2)=7),
    IF(E31&gt;F31,F31,0),
    IF(AND(NOT(R31),WEEKDAY(C31,2)=7),
        IF(E31&gt;F31,24-E31,F31-E31),
        0))</f>
        <v>0</v>
      </c>
      <c r="J31" s="10">
        <f t="shared" ref="J31:J37" si="47">IF(AND(R31,R32),
    IF(E31&gt;F31,24-E31+F31,F31-E31),
    IF(R31,
        IF(E31&gt;F31,24-E31,F31-E31),
        IF(AND(R32,E31&gt;F31),F31,0)))</f>
        <v>0</v>
      </c>
      <c r="K31" s="7" t="str">
        <f t="shared" ref="K31:K34" si="48">IF(D31="Urlaub","X","")</f>
        <v/>
      </c>
      <c r="L31" s="11" t="str">
        <f t="shared" ref="L31:L36" si="49">IF(D31="Krank","X","")</f>
        <v/>
      </c>
      <c r="M31" s="12">
        <f t="shared" ref="M31:M37" si="50">IF(OR(R31,R32,WEEKDAY(C31,2)=7,WEEKDAY(C32,2)=7),"",SUM(S31:U31))</f>
        <v>0</v>
      </c>
      <c r="N31" s="13" t="str">
        <f t="shared" ref="N31:N36" si="51">IF(R31,U31,"")</f>
        <v/>
      </c>
      <c r="O31" s="13" t="str">
        <f t="shared" ref="O31:O36" si="52">IF(AND(NOT(R31),R32),SUM(S31:T31),"")</f>
        <v/>
      </c>
      <c r="P31" s="13" t="str">
        <f t="shared" ref="P31:P37" si="53">IF(AND(WEEKDAY(C31,2)=7,NOT(R31),NOT(R32)),U31,"")</f>
        <v/>
      </c>
      <c r="Q31" s="13" t="str">
        <f t="shared" ref="Q31:Q37" si="54">IF(AND(WEEKDAY(C32,2)=7,NOT(R31),NOT(R32)),SUM(S31:T31),"")</f>
        <v/>
      </c>
      <c r="R31" s="13" t="b">
        <f>NOT(ISERROR(MATCH(C31,Feiertage!$C:$C,0)))</f>
        <v>0</v>
      </c>
      <c r="S31" s="13">
        <f t="shared" ref="S31:S37" si="55">IF(OR(E31&gt;F31,F31&gt;6),
    IF(E31&lt;=6,6-E31,0),
    F31-E31)</f>
        <v>0</v>
      </c>
      <c r="T31" s="13">
        <f t="shared" ref="T31:T37" si="56">IF(E31&gt;F31,MIN(24-E31,4),
    IF(E31&gt;=20,F31-E31,MAX(F31-20,0)))</f>
        <v>0</v>
      </c>
      <c r="U31" s="13">
        <f t="shared" ref="U31:U37" si="57">IF(E31&gt;F31,MIN(F31,6),0)</f>
        <v>0</v>
      </c>
    </row>
    <row r="32" spans="2:21" s="8" customFormat="1" ht="16.5" customHeight="1" x14ac:dyDescent="0.25">
      <c r="B32" s="156"/>
      <c r="C32" s="39">
        <f>C31+1</f>
        <v>42423</v>
      </c>
      <c r="D32" s="42"/>
      <c r="E32" s="113"/>
      <c r="F32" s="114"/>
      <c r="G32" s="127">
        <f>IF(L32="X",Gesamt!$D$9,
IF(K32="X",Gesamt!$D$10,
IF(F32-E32&lt;0,F32-E32+24,F32-E32)))</f>
        <v>0</v>
      </c>
      <c r="H32" s="121">
        <f t="shared" si="45"/>
        <v>0</v>
      </c>
      <c r="I32" s="15">
        <f t="shared" si="46"/>
        <v>0</v>
      </c>
      <c r="J32" s="16">
        <f t="shared" si="47"/>
        <v>0</v>
      </c>
      <c r="K32" s="14" t="str">
        <f t="shared" si="48"/>
        <v/>
      </c>
      <c r="L32" s="17" t="str">
        <f t="shared" si="49"/>
        <v/>
      </c>
      <c r="M32" s="12">
        <f t="shared" si="50"/>
        <v>0</v>
      </c>
      <c r="N32" s="13" t="str">
        <f t="shared" si="51"/>
        <v/>
      </c>
      <c r="O32" s="13" t="str">
        <f t="shared" si="52"/>
        <v/>
      </c>
      <c r="P32" s="13" t="str">
        <f t="shared" si="53"/>
        <v/>
      </c>
      <c r="Q32" s="13" t="str">
        <f t="shared" si="54"/>
        <v/>
      </c>
      <c r="R32" s="13" t="b">
        <f>NOT(ISERROR(MATCH(C32,Feiertage!$C:$C,0)))</f>
        <v>0</v>
      </c>
      <c r="S32" s="13">
        <f t="shared" si="55"/>
        <v>0</v>
      </c>
      <c r="T32" s="13">
        <f t="shared" si="56"/>
        <v>0</v>
      </c>
      <c r="U32" s="13">
        <f t="shared" si="57"/>
        <v>0</v>
      </c>
    </row>
    <row r="33" spans="2:21" s="8" customFormat="1" ht="16.5" customHeight="1" x14ac:dyDescent="0.25">
      <c r="B33" s="156"/>
      <c r="C33" s="39">
        <f t="shared" ref="C33:C37" si="58">C32+1</f>
        <v>42424</v>
      </c>
      <c r="D33" s="42"/>
      <c r="E33" s="113"/>
      <c r="F33" s="114"/>
      <c r="G33" s="127">
        <f>IF(L33="X",Gesamt!$D$9,
IF(K33="X",Gesamt!$D$10,
IF(F33-E33&lt;0,F33-E33+24,F33-E33)))</f>
        <v>0</v>
      </c>
      <c r="H33" s="121">
        <f t="shared" si="45"/>
        <v>0</v>
      </c>
      <c r="I33" s="15">
        <f t="shared" si="46"/>
        <v>0</v>
      </c>
      <c r="J33" s="16">
        <f t="shared" si="47"/>
        <v>0</v>
      </c>
      <c r="K33" s="14" t="str">
        <f t="shared" si="48"/>
        <v/>
      </c>
      <c r="L33" s="17" t="str">
        <f t="shared" si="49"/>
        <v/>
      </c>
      <c r="M33" s="12">
        <f t="shared" si="50"/>
        <v>0</v>
      </c>
      <c r="N33" s="13" t="str">
        <f t="shared" si="51"/>
        <v/>
      </c>
      <c r="O33" s="13" t="str">
        <f t="shared" si="52"/>
        <v/>
      </c>
      <c r="P33" s="13" t="str">
        <f t="shared" si="53"/>
        <v/>
      </c>
      <c r="Q33" s="13" t="str">
        <f t="shared" si="54"/>
        <v/>
      </c>
      <c r="R33" s="13" t="b">
        <f>NOT(ISERROR(MATCH(C33,Feiertage!$C:$C,0)))</f>
        <v>0</v>
      </c>
      <c r="S33" s="13">
        <f t="shared" si="55"/>
        <v>0</v>
      </c>
      <c r="T33" s="13">
        <f t="shared" si="56"/>
        <v>0</v>
      </c>
      <c r="U33" s="13">
        <f t="shared" si="57"/>
        <v>0</v>
      </c>
    </row>
    <row r="34" spans="2:21" s="28" customFormat="1" ht="16.5" customHeight="1" x14ac:dyDescent="0.25">
      <c r="B34" s="156"/>
      <c r="C34" s="39">
        <f t="shared" si="58"/>
        <v>42425</v>
      </c>
      <c r="D34" s="43"/>
      <c r="E34" s="115"/>
      <c r="F34" s="116"/>
      <c r="G34" s="127">
        <f>IF(L34="X",Gesamt!$D$9,
IF(K34="X",Gesamt!$D$10,
IF(F34-E34&lt;0,F34-E34+24,F34-E34)))</f>
        <v>0</v>
      </c>
      <c r="H34" s="121">
        <f t="shared" si="45"/>
        <v>0</v>
      </c>
      <c r="I34" s="15">
        <f t="shared" si="46"/>
        <v>0</v>
      </c>
      <c r="J34" s="16">
        <f t="shared" si="47"/>
        <v>0</v>
      </c>
      <c r="K34" s="19" t="str">
        <f t="shared" si="48"/>
        <v/>
      </c>
      <c r="L34" s="17" t="str">
        <f t="shared" si="49"/>
        <v/>
      </c>
      <c r="M34" s="12">
        <f t="shared" si="50"/>
        <v>0</v>
      </c>
      <c r="N34" s="13" t="str">
        <f t="shared" si="51"/>
        <v/>
      </c>
      <c r="O34" s="13" t="str">
        <f t="shared" si="52"/>
        <v/>
      </c>
      <c r="P34" s="13" t="str">
        <f t="shared" si="53"/>
        <v/>
      </c>
      <c r="Q34" s="13" t="str">
        <f t="shared" si="54"/>
        <v/>
      </c>
      <c r="R34" s="13" t="b">
        <f>NOT(ISERROR(MATCH(C34,Feiertage!$C:$C,0)))</f>
        <v>0</v>
      </c>
      <c r="S34" s="13">
        <f t="shared" si="55"/>
        <v>0</v>
      </c>
      <c r="T34" s="13">
        <f t="shared" si="56"/>
        <v>0</v>
      </c>
      <c r="U34" s="13">
        <f t="shared" si="57"/>
        <v>0</v>
      </c>
    </row>
    <row r="35" spans="2:21" s="8" customFormat="1" ht="16.5" customHeight="1" x14ac:dyDescent="0.25">
      <c r="B35" s="156"/>
      <c r="C35" s="39">
        <f t="shared" si="58"/>
        <v>42426</v>
      </c>
      <c r="D35" s="43"/>
      <c r="E35" s="115"/>
      <c r="F35" s="116"/>
      <c r="G35" s="127">
        <f>IF(L35="X",Gesamt!$D$9,
IF(K35="X",Gesamt!$D$10,
IF(F35-E35&lt;0,F35-E35+24,F35-E35)))</f>
        <v>0</v>
      </c>
      <c r="H35" s="121">
        <f>SUM(M35:Q35)</f>
        <v>0</v>
      </c>
      <c r="I35" s="15">
        <f t="shared" si="46"/>
        <v>0</v>
      </c>
      <c r="J35" s="16">
        <f t="shared" si="47"/>
        <v>0</v>
      </c>
      <c r="K35" s="19" t="str">
        <f>IF(D35="Urlaub","X","")</f>
        <v/>
      </c>
      <c r="L35" s="17" t="str">
        <f t="shared" si="49"/>
        <v/>
      </c>
      <c r="M35" s="12">
        <f t="shared" si="50"/>
        <v>0</v>
      </c>
      <c r="N35" s="13" t="str">
        <f t="shared" si="51"/>
        <v/>
      </c>
      <c r="O35" s="13" t="str">
        <f t="shared" si="52"/>
        <v/>
      </c>
      <c r="P35" s="13" t="str">
        <f t="shared" si="53"/>
        <v/>
      </c>
      <c r="Q35" s="13" t="str">
        <f t="shared" si="54"/>
        <v/>
      </c>
      <c r="R35" s="13" t="b">
        <f>NOT(ISERROR(MATCH(C35,Feiertage!$C:$C,0)))</f>
        <v>0</v>
      </c>
      <c r="S35" s="13">
        <f t="shared" si="55"/>
        <v>0</v>
      </c>
      <c r="T35" s="13">
        <f t="shared" si="56"/>
        <v>0</v>
      </c>
      <c r="U35" s="13">
        <f t="shared" si="57"/>
        <v>0</v>
      </c>
    </row>
    <row r="36" spans="2:21" s="8" customFormat="1" ht="16.5" customHeight="1" x14ac:dyDescent="0.25">
      <c r="B36" s="156"/>
      <c r="C36" s="39">
        <f t="shared" si="58"/>
        <v>42427</v>
      </c>
      <c r="D36" s="43"/>
      <c r="E36" s="115"/>
      <c r="F36" s="116"/>
      <c r="G36" s="127">
        <f>IF(L36="X",Gesamt!$D$9,
IF(K36="X",Gesamt!$D$10,
IF(F36-E36&lt;0,F36-E36+24,F36-E36)))</f>
        <v>0</v>
      </c>
      <c r="H36" s="121">
        <f t="shared" ref="H36:H37" si="59">SUM(M36:Q36)</f>
        <v>0</v>
      </c>
      <c r="I36" s="15">
        <f t="shared" si="46"/>
        <v>0</v>
      </c>
      <c r="J36" s="16">
        <f t="shared" si="47"/>
        <v>0</v>
      </c>
      <c r="K36" s="19" t="str">
        <f>IF(D36="Urlaub","X","")</f>
        <v/>
      </c>
      <c r="L36" s="17" t="str">
        <f t="shared" si="49"/>
        <v/>
      </c>
      <c r="M36" s="20" t="str">
        <f t="shared" si="50"/>
        <v/>
      </c>
      <c r="N36" s="21" t="str">
        <f t="shared" si="51"/>
        <v/>
      </c>
      <c r="O36" s="21" t="str">
        <f t="shared" si="52"/>
        <v/>
      </c>
      <c r="P36" s="21" t="str">
        <f t="shared" si="53"/>
        <v/>
      </c>
      <c r="Q36" s="21">
        <f t="shared" si="54"/>
        <v>0</v>
      </c>
      <c r="R36" s="21" t="b">
        <f>NOT(ISERROR(MATCH(C36,Feiertage!$C:$C,0)))</f>
        <v>0</v>
      </c>
      <c r="S36" s="21">
        <f t="shared" si="55"/>
        <v>0</v>
      </c>
      <c r="T36" s="21">
        <f t="shared" si="56"/>
        <v>0</v>
      </c>
      <c r="U36" s="21">
        <f t="shared" si="57"/>
        <v>0</v>
      </c>
    </row>
    <row r="37" spans="2:21" s="8" customFormat="1" ht="16.5" customHeight="1" x14ac:dyDescent="0.25">
      <c r="B37" s="156"/>
      <c r="C37" s="40">
        <f t="shared" si="58"/>
        <v>42428</v>
      </c>
      <c r="D37" s="44"/>
      <c r="E37" s="117"/>
      <c r="F37" s="118"/>
      <c r="G37" s="128">
        <f>IF(L37="X",Gesamt!$D$9,
IF(K37="X",Gesamt!$D$10,
IF(F37-E37&lt;0,F37-E37+24,F37-E37)))</f>
        <v>0</v>
      </c>
      <c r="H37" s="122">
        <f t="shared" si="59"/>
        <v>0</v>
      </c>
      <c r="I37" s="22">
        <f t="shared" si="46"/>
        <v>0</v>
      </c>
      <c r="J37" s="23">
        <f t="shared" si="47"/>
        <v>0</v>
      </c>
      <c r="K37" s="24" t="str">
        <f>IF(D37="Urlaub","X","")</f>
        <v/>
      </c>
      <c r="L37" s="25" t="str">
        <f>IF(D37="Krank","X","")</f>
        <v/>
      </c>
      <c r="M37" s="26" t="str">
        <f t="shared" si="50"/>
        <v/>
      </c>
      <c r="N37" s="27" t="str">
        <f>IF(R37,U37,"")</f>
        <v/>
      </c>
      <c r="O37" s="27" t="str">
        <f>IF(AND(NOT(R37),R38),SUM(S37:T37),"")</f>
        <v/>
      </c>
      <c r="P37" s="27">
        <f t="shared" si="53"/>
        <v>0</v>
      </c>
      <c r="Q37" s="27" t="str">
        <f t="shared" si="54"/>
        <v/>
      </c>
      <c r="R37" s="27" t="b">
        <f>NOT(ISERROR(MATCH(C37,Feiertage!$C:$C,0)))</f>
        <v>0</v>
      </c>
      <c r="S37" s="27">
        <f t="shared" si="55"/>
        <v>0</v>
      </c>
      <c r="T37" s="27">
        <f t="shared" si="56"/>
        <v>0</v>
      </c>
      <c r="U37" s="27">
        <f t="shared" si="57"/>
        <v>0</v>
      </c>
    </row>
    <row r="38" spans="2:21" s="28" customFormat="1" ht="16.5" customHeight="1" thickBot="1" x14ac:dyDescent="0.3">
      <c r="B38" s="157"/>
      <c r="C38" s="109">
        <f>C37+1</f>
        <v>42429</v>
      </c>
      <c r="D38" s="110"/>
      <c r="E38" s="161" t="s">
        <v>56</v>
      </c>
      <c r="F38" s="162"/>
      <c r="G38" s="129">
        <f>SUM(G31:G37)</f>
        <v>0</v>
      </c>
      <c r="H38" s="123">
        <f>SUM(H31:H37)</f>
        <v>0</v>
      </c>
      <c r="I38" s="29">
        <f>SUM(I31:I37)</f>
        <v>0</v>
      </c>
      <c r="J38" s="30">
        <f>SUM(J31:J37)</f>
        <v>0</v>
      </c>
      <c r="K38" s="31">
        <f>COUNTIF(K31:K37,"X")</f>
        <v>0</v>
      </c>
      <c r="L38" s="32">
        <f>COUNTIF(L31:L37,"X")</f>
        <v>0</v>
      </c>
      <c r="M38" s="33"/>
      <c r="N38" s="34"/>
      <c r="O38" s="34"/>
      <c r="P38" s="34"/>
      <c r="Q38" s="34"/>
      <c r="R38" s="34" t="b">
        <f>NOT(ISERROR(MATCH(C38,Feiertage!$C:$C,0)))</f>
        <v>0</v>
      </c>
      <c r="S38" s="34"/>
      <c r="T38" s="34"/>
      <c r="U38" s="35"/>
    </row>
    <row r="39" spans="2:21" s="8" customFormat="1" ht="16.5" customHeight="1" x14ac:dyDescent="0.25">
      <c r="B39" s="158">
        <f>IF(MONTH(C39)=MONTH($C$1),WEEKNUM(C39,21))</f>
        <v>9</v>
      </c>
      <c r="C39" s="38">
        <f>C37+1</f>
        <v>42429</v>
      </c>
      <c r="D39" s="41"/>
      <c r="E39" s="111"/>
      <c r="F39" s="112"/>
      <c r="G39" s="126">
        <f>IF(L39="X",Gesamt!$D$9,
IF(K39="X",Gesamt!$D$10,
IF(F39-E39&lt;0,F39-E39+24,F39-E39)))</f>
        <v>0</v>
      </c>
      <c r="H39" s="120">
        <f t="shared" ref="H39:H42" si="60">SUM(M39:Q39)</f>
        <v>0</v>
      </c>
      <c r="I39" s="9">
        <f t="shared" ref="I39:I45" si="61">IF(AND(NOT(R40),WEEKDAY(C40,2)=7),
    IF(E39&gt;F39,F39,0),
    IF(AND(NOT(R39),WEEKDAY(C39,2)=7),
        IF(E39&gt;F39,24-E39,F39-E39),
        0))</f>
        <v>0</v>
      </c>
      <c r="J39" s="10">
        <f t="shared" ref="J39:J45" si="62">IF(AND(R39,R40),
    IF(E39&gt;F39,24-E39+F39,F39-E39),
    IF(R39,
        IF(E39&gt;F39,24-E39,F39-E39),
        IF(AND(R40,E39&gt;F39),F39,0)))</f>
        <v>0</v>
      </c>
      <c r="K39" s="7" t="str">
        <f t="shared" ref="K39:K42" si="63">IF(D39="Urlaub","X","")</f>
        <v/>
      </c>
      <c r="L39" s="11" t="str">
        <f t="shared" ref="L39:L44" si="64">IF(D39="Krank","X","")</f>
        <v/>
      </c>
      <c r="M39" s="12">
        <f t="shared" ref="M39:M45" si="65">IF(OR(R39,R40,WEEKDAY(C39,2)=7,WEEKDAY(C40,2)=7),"",SUM(S39:U39))</f>
        <v>0</v>
      </c>
      <c r="N39" s="13" t="str">
        <f t="shared" ref="N39:N44" si="66">IF(R39,U39,"")</f>
        <v/>
      </c>
      <c r="O39" s="13" t="str">
        <f t="shared" ref="O39:O44" si="67">IF(AND(NOT(R39),R40),SUM(S39:T39),"")</f>
        <v/>
      </c>
      <c r="P39" s="13" t="str">
        <f t="shared" ref="P39:P45" si="68">IF(AND(WEEKDAY(C39,2)=7,NOT(R39),NOT(R40)),U39,"")</f>
        <v/>
      </c>
      <c r="Q39" s="13" t="str">
        <f t="shared" ref="Q39:Q45" si="69">IF(AND(WEEKDAY(C40,2)=7,NOT(R39),NOT(R40)),SUM(S39:T39),"")</f>
        <v/>
      </c>
      <c r="R39" s="13" t="b">
        <f>NOT(ISERROR(MATCH(C39,Feiertage!$C:$C,0)))</f>
        <v>0</v>
      </c>
      <c r="S39" s="13">
        <f t="shared" ref="S39:S45" si="70">IF(OR(E39&gt;F39,F39&gt;6),
    IF(E39&lt;=6,6-E39,0),
    F39-E39)</f>
        <v>0</v>
      </c>
      <c r="T39" s="13">
        <f t="shared" ref="T39:T45" si="71">IF(E39&gt;F39,MIN(24-E39,4),
    IF(E39&gt;=20,F39-E39,MAX(F39-20,0)))</f>
        <v>0</v>
      </c>
      <c r="U39" s="13">
        <f t="shared" ref="U39:U45" si="72">IF(E39&gt;F39,MIN(F39,6),0)</f>
        <v>0</v>
      </c>
    </row>
    <row r="40" spans="2:21" s="8" customFormat="1" ht="16.5" customHeight="1" x14ac:dyDescent="0.25">
      <c r="B40" s="159"/>
      <c r="C40" s="39">
        <f>C39+1</f>
        <v>42430</v>
      </c>
      <c r="D40" s="42"/>
      <c r="E40" s="113"/>
      <c r="F40" s="114"/>
      <c r="G40" s="127">
        <f>IF(L40="X",Gesamt!$D$9,
IF(K40="X",Gesamt!$D$10,
IF(F40-E40&lt;0,F40-E40+24,F40-E40)))</f>
        <v>0</v>
      </c>
      <c r="H40" s="121">
        <f t="shared" si="60"/>
        <v>0</v>
      </c>
      <c r="I40" s="15">
        <f t="shared" si="61"/>
        <v>0</v>
      </c>
      <c r="J40" s="16">
        <f t="shared" si="62"/>
        <v>0</v>
      </c>
      <c r="K40" s="14" t="str">
        <f t="shared" si="63"/>
        <v/>
      </c>
      <c r="L40" s="17" t="str">
        <f t="shared" si="64"/>
        <v/>
      </c>
      <c r="M40" s="12">
        <f t="shared" si="65"/>
        <v>0</v>
      </c>
      <c r="N40" s="13" t="str">
        <f t="shared" si="66"/>
        <v/>
      </c>
      <c r="O40" s="13" t="str">
        <f t="shared" si="67"/>
        <v/>
      </c>
      <c r="P40" s="13" t="str">
        <f t="shared" si="68"/>
        <v/>
      </c>
      <c r="Q40" s="13" t="str">
        <f t="shared" si="69"/>
        <v/>
      </c>
      <c r="R40" s="13" t="b">
        <f>NOT(ISERROR(MATCH(C40,Feiertage!$C:$C,0)))</f>
        <v>0</v>
      </c>
      <c r="S40" s="13">
        <f t="shared" si="70"/>
        <v>0</v>
      </c>
      <c r="T40" s="13">
        <f t="shared" si="71"/>
        <v>0</v>
      </c>
      <c r="U40" s="13">
        <f t="shared" si="72"/>
        <v>0</v>
      </c>
    </row>
    <row r="41" spans="2:21" s="8" customFormat="1" ht="16.5" customHeight="1" x14ac:dyDescent="0.25">
      <c r="B41" s="159"/>
      <c r="C41" s="39">
        <f t="shared" ref="C41:C45" si="73">C40+1</f>
        <v>42431</v>
      </c>
      <c r="D41" s="42"/>
      <c r="E41" s="113"/>
      <c r="F41" s="114"/>
      <c r="G41" s="127">
        <f>IF(L41="X",Gesamt!$D$9,
IF(K41="X",Gesamt!$D$10,
IF(F41-E41&lt;0,F41-E41+24,F41-E41)))</f>
        <v>0</v>
      </c>
      <c r="H41" s="121">
        <f t="shared" si="60"/>
        <v>0</v>
      </c>
      <c r="I41" s="15">
        <f t="shared" si="61"/>
        <v>0</v>
      </c>
      <c r="J41" s="16">
        <f t="shared" si="62"/>
        <v>0</v>
      </c>
      <c r="K41" s="14" t="str">
        <f t="shared" si="63"/>
        <v/>
      </c>
      <c r="L41" s="17" t="str">
        <f t="shared" si="64"/>
        <v/>
      </c>
      <c r="M41" s="12">
        <f t="shared" si="65"/>
        <v>0</v>
      </c>
      <c r="N41" s="13" t="str">
        <f t="shared" si="66"/>
        <v/>
      </c>
      <c r="O41" s="13" t="str">
        <f t="shared" si="67"/>
        <v/>
      </c>
      <c r="P41" s="13" t="str">
        <f t="shared" si="68"/>
        <v/>
      </c>
      <c r="Q41" s="13" t="str">
        <f t="shared" si="69"/>
        <v/>
      </c>
      <c r="R41" s="13" t="b">
        <f>NOT(ISERROR(MATCH(C41,Feiertage!$C:$C,0)))</f>
        <v>0</v>
      </c>
      <c r="S41" s="13">
        <f t="shared" si="70"/>
        <v>0</v>
      </c>
      <c r="T41" s="13">
        <f t="shared" si="71"/>
        <v>0</v>
      </c>
      <c r="U41" s="13">
        <f t="shared" si="72"/>
        <v>0</v>
      </c>
    </row>
    <row r="42" spans="2:21" s="8" customFormat="1" ht="16.5" customHeight="1" x14ac:dyDescent="0.25">
      <c r="B42" s="159"/>
      <c r="C42" s="39">
        <f t="shared" si="73"/>
        <v>42432</v>
      </c>
      <c r="D42" s="43"/>
      <c r="E42" s="115"/>
      <c r="F42" s="116"/>
      <c r="G42" s="127">
        <f>IF(L42="X",Gesamt!$D$9,
IF(K42="X",Gesamt!$D$10,
IF(F42-E42&lt;0,F42-E42+24,F42-E42)))</f>
        <v>0</v>
      </c>
      <c r="H42" s="121">
        <f t="shared" si="60"/>
        <v>0</v>
      </c>
      <c r="I42" s="15">
        <f t="shared" si="61"/>
        <v>0</v>
      </c>
      <c r="J42" s="16">
        <f t="shared" si="62"/>
        <v>0</v>
      </c>
      <c r="K42" s="19" t="str">
        <f t="shared" si="63"/>
        <v/>
      </c>
      <c r="L42" s="17" t="str">
        <f t="shared" si="64"/>
        <v/>
      </c>
      <c r="M42" s="12">
        <f t="shared" si="65"/>
        <v>0</v>
      </c>
      <c r="N42" s="13" t="str">
        <f t="shared" si="66"/>
        <v/>
      </c>
      <c r="O42" s="13" t="str">
        <f t="shared" si="67"/>
        <v/>
      </c>
      <c r="P42" s="13" t="str">
        <f t="shared" si="68"/>
        <v/>
      </c>
      <c r="Q42" s="13" t="str">
        <f t="shared" si="69"/>
        <v/>
      </c>
      <c r="R42" s="13" t="b">
        <f>NOT(ISERROR(MATCH(C42,Feiertage!$C:$C,0)))</f>
        <v>0</v>
      </c>
      <c r="S42" s="13">
        <f t="shared" si="70"/>
        <v>0</v>
      </c>
      <c r="T42" s="13">
        <f t="shared" si="71"/>
        <v>0</v>
      </c>
      <c r="U42" s="13">
        <f t="shared" si="72"/>
        <v>0</v>
      </c>
    </row>
    <row r="43" spans="2:21" s="8" customFormat="1" ht="16.5" customHeight="1" x14ac:dyDescent="0.25">
      <c r="B43" s="159"/>
      <c r="C43" s="39">
        <f t="shared" si="73"/>
        <v>42433</v>
      </c>
      <c r="D43" s="43"/>
      <c r="E43" s="115"/>
      <c r="F43" s="116"/>
      <c r="G43" s="127">
        <f>IF(L43="X",Gesamt!$D$9,
IF(K43="X",Gesamt!$D$10,
IF(F43-E43&lt;0,F43-E43+24,F43-E43)))</f>
        <v>0</v>
      </c>
      <c r="H43" s="121">
        <f>SUM(M43:Q43)</f>
        <v>0</v>
      </c>
      <c r="I43" s="15">
        <f t="shared" si="61"/>
        <v>0</v>
      </c>
      <c r="J43" s="16">
        <f t="shared" si="62"/>
        <v>0</v>
      </c>
      <c r="K43" s="19" t="str">
        <f>IF(D43="Urlaub","X","")</f>
        <v/>
      </c>
      <c r="L43" s="17" t="str">
        <f t="shared" si="64"/>
        <v/>
      </c>
      <c r="M43" s="12">
        <f t="shared" si="65"/>
        <v>0</v>
      </c>
      <c r="N43" s="13" t="str">
        <f t="shared" si="66"/>
        <v/>
      </c>
      <c r="O43" s="13" t="str">
        <f t="shared" si="67"/>
        <v/>
      </c>
      <c r="P43" s="13" t="str">
        <f t="shared" si="68"/>
        <v/>
      </c>
      <c r="Q43" s="13" t="str">
        <f t="shared" si="69"/>
        <v/>
      </c>
      <c r="R43" s="13" t="b">
        <f>NOT(ISERROR(MATCH(C43,Feiertage!$C:$C,0)))</f>
        <v>0</v>
      </c>
      <c r="S43" s="13">
        <f t="shared" si="70"/>
        <v>0</v>
      </c>
      <c r="T43" s="13">
        <f t="shared" si="71"/>
        <v>0</v>
      </c>
      <c r="U43" s="13">
        <f t="shared" si="72"/>
        <v>0</v>
      </c>
    </row>
    <row r="44" spans="2:21" s="8" customFormat="1" ht="16.5" customHeight="1" x14ac:dyDescent="0.25">
      <c r="B44" s="159"/>
      <c r="C44" s="39">
        <f t="shared" si="73"/>
        <v>42434</v>
      </c>
      <c r="D44" s="43"/>
      <c r="E44" s="115"/>
      <c r="F44" s="116"/>
      <c r="G44" s="127">
        <f>IF(L44="X",Gesamt!$D$9,
IF(K44="X",Gesamt!$D$10,
IF(F44-E44&lt;0,F44-E44+24,F44-E44)))</f>
        <v>0</v>
      </c>
      <c r="H44" s="121">
        <f t="shared" ref="H44:H45" si="74">SUM(M44:Q44)</f>
        <v>0</v>
      </c>
      <c r="I44" s="15">
        <f t="shared" si="61"/>
        <v>0</v>
      </c>
      <c r="J44" s="16">
        <f t="shared" si="62"/>
        <v>0</v>
      </c>
      <c r="K44" s="19" t="str">
        <f>IF(D44="Urlaub","X","")</f>
        <v/>
      </c>
      <c r="L44" s="17" t="str">
        <f t="shared" si="64"/>
        <v/>
      </c>
      <c r="M44" s="20" t="str">
        <f t="shared" si="65"/>
        <v/>
      </c>
      <c r="N44" s="21" t="str">
        <f t="shared" si="66"/>
        <v/>
      </c>
      <c r="O44" s="21" t="str">
        <f t="shared" si="67"/>
        <v/>
      </c>
      <c r="P44" s="21" t="str">
        <f t="shared" si="68"/>
        <v/>
      </c>
      <c r="Q44" s="21">
        <f t="shared" si="69"/>
        <v>0</v>
      </c>
      <c r="R44" s="21" t="b">
        <f>NOT(ISERROR(MATCH(C44,Feiertage!$C:$C,0)))</f>
        <v>0</v>
      </c>
      <c r="S44" s="21">
        <f t="shared" si="70"/>
        <v>0</v>
      </c>
      <c r="T44" s="21">
        <f t="shared" si="71"/>
        <v>0</v>
      </c>
      <c r="U44" s="21">
        <f t="shared" si="72"/>
        <v>0</v>
      </c>
    </row>
    <row r="45" spans="2:21" s="28" customFormat="1" ht="16.5" customHeight="1" x14ac:dyDescent="0.25">
      <c r="B45" s="159"/>
      <c r="C45" s="40">
        <f t="shared" si="73"/>
        <v>42435</v>
      </c>
      <c r="D45" s="44"/>
      <c r="E45" s="117"/>
      <c r="F45" s="118"/>
      <c r="G45" s="128">
        <f>IF(L45="X",Gesamt!$D$9,
IF(K45="X",Gesamt!$D$10,
IF(F45-E45&lt;0,F45-E45+24,F45-E45)))</f>
        <v>0</v>
      </c>
      <c r="H45" s="122">
        <f t="shared" si="74"/>
        <v>0</v>
      </c>
      <c r="I45" s="22">
        <f t="shared" si="61"/>
        <v>0</v>
      </c>
      <c r="J45" s="23">
        <f t="shared" si="62"/>
        <v>0</v>
      </c>
      <c r="K45" s="24" t="str">
        <f>IF(D45="Urlaub","X","")</f>
        <v/>
      </c>
      <c r="L45" s="25" t="str">
        <f>IF(D45="Krank","X","")</f>
        <v/>
      </c>
      <c r="M45" s="26" t="str">
        <f t="shared" si="65"/>
        <v/>
      </c>
      <c r="N45" s="27" t="str">
        <f>IF(R45,U45,"")</f>
        <v/>
      </c>
      <c r="O45" s="27" t="str">
        <f>IF(AND(NOT(R45),R46),SUM(S45:T45),"")</f>
        <v/>
      </c>
      <c r="P45" s="27">
        <f t="shared" si="68"/>
        <v>0</v>
      </c>
      <c r="Q45" s="27" t="str">
        <f t="shared" si="69"/>
        <v/>
      </c>
      <c r="R45" s="27" t="b">
        <f>NOT(ISERROR(MATCH(C45,Feiertage!$C:$C,0)))</f>
        <v>0</v>
      </c>
      <c r="S45" s="27">
        <f t="shared" si="70"/>
        <v>0</v>
      </c>
      <c r="T45" s="27">
        <f t="shared" si="71"/>
        <v>0</v>
      </c>
      <c r="U45" s="27">
        <f t="shared" si="72"/>
        <v>0</v>
      </c>
    </row>
    <row r="46" spans="2:21" s="28" customFormat="1" ht="16.5" customHeight="1" thickBot="1" x14ac:dyDescent="0.3">
      <c r="B46" s="160"/>
      <c r="C46" s="109">
        <f>C45+1</f>
        <v>42436</v>
      </c>
      <c r="D46" s="110"/>
      <c r="E46" s="161" t="s">
        <v>56</v>
      </c>
      <c r="F46" s="162"/>
      <c r="G46" s="129">
        <f>SUM(G39:G45)</f>
        <v>0</v>
      </c>
      <c r="H46" s="123">
        <f>SUM(H39:H45)</f>
        <v>0</v>
      </c>
      <c r="I46" s="29">
        <f>SUM(I39:I45)</f>
        <v>0</v>
      </c>
      <c r="J46" s="30">
        <f>SUM(J39:J45)</f>
        <v>0</v>
      </c>
      <c r="K46" s="31">
        <f>COUNTIF(K39:K45,"X")</f>
        <v>0</v>
      </c>
      <c r="L46" s="32">
        <f>COUNTIF(L39:L45,"X")</f>
        <v>0</v>
      </c>
      <c r="M46" s="33"/>
      <c r="N46" s="34"/>
      <c r="O46" s="34"/>
      <c r="P46" s="34"/>
      <c r="Q46" s="34"/>
      <c r="R46" s="34" t="b">
        <f>NOT(ISERROR(MATCH(C46,Feiertage!$C:$C,0)))</f>
        <v>0</v>
      </c>
      <c r="S46" s="34"/>
      <c r="T46" s="34"/>
      <c r="U46" s="35"/>
    </row>
    <row r="47" spans="2:21" s="8" customFormat="1" ht="16.5" customHeight="1" x14ac:dyDescent="0.25">
      <c r="B47" s="158" t="b">
        <f>IF(MONTH(C47)=MONTH($C$1),WEEKNUM(C47,21))</f>
        <v>0</v>
      </c>
      <c r="C47" s="38">
        <f>C45+1</f>
        <v>42436</v>
      </c>
      <c r="D47" s="41"/>
      <c r="E47" s="111"/>
      <c r="F47" s="112"/>
      <c r="G47" s="126">
        <f>IF(L47="X",Gesamt!$D$9,
IF(K47="X",Gesamt!$D$10,
IF(F47-E47&lt;0,F47-E47+24,F47-E47)))</f>
        <v>0</v>
      </c>
      <c r="H47" s="120">
        <f t="shared" ref="H47:H50" si="75">SUM(M47:Q47)</f>
        <v>0</v>
      </c>
      <c r="I47" s="9">
        <f t="shared" ref="I47:I53" si="76">IF(AND(NOT(R48),WEEKDAY(C48,2)=7),
    IF(E47&gt;F47,F47,0),
    IF(AND(NOT(R47),WEEKDAY(C47,2)=7),
        IF(E47&gt;F47,24-E47,F47-E47),
        0))</f>
        <v>0</v>
      </c>
      <c r="J47" s="10">
        <f t="shared" ref="J47:J53" si="77">IF(AND(R47,R48),
    IF(E47&gt;F47,24-E47+F47,F47-E47),
    IF(R47,
        IF(E47&gt;F47,24-E47,F47-E47),
        IF(AND(R48,E47&gt;F47),F47,0)))</f>
        <v>0</v>
      </c>
      <c r="K47" s="7" t="str">
        <f t="shared" ref="K47:K50" si="78">IF(D47="Urlaub","X","")</f>
        <v/>
      </c>
      <c r="L47" s="11" t="str">
        <f t="shared" ref="L47:L52" si="79">IF(D47="Krank","X","")</f>
        <v/>
      </c>
      <c r="M47" s="12">
        <f t="shared" ref="M47:M53" si="80">IF(OR(R47,R48,WEEKDAY(C47,2)=7,WEEKDAY(C48,2)=7),"",SUM(S47:U47))</f>
        <v>0</v>
      </c>
      <c r="N47" s="13" t="str">
        <f t="shared" ref="N47:N52" si="81">IF(R47,U47,"")</f>
        <v/>
      </c>
      <c r="O47" s="13" t="str">
        <f t="shared" ref="O47:O52" si="82">IF(AND(NOT(R47),R48),SUM(S47:T47),"")</f>
        <v/>
      </c>
      <c r="P47" s="13" t="str">
        <f t="shared" ref="P47:P53" si="83">IF(AND(WEEKDAY(C47,2)=7,NOT(R47),NOT(R48)),U47,"")</f>
        <v/>
      </c>
      <c r="Q47" s="13" t="str">
        <f t="shared" ref="Q47:Q53" si="84">IF(AND(WEEKDAY(C48,2)=7,NOT(R47),NOT(R48)),SUM(S47:T47),"")</f>
        <v/>
      </c>
      <c r="R47" s="13" t="b">
        <f>NOT(ISERROR(MATCH(C47,Feiertage!$C:$C,0)))</f>
        <v>0</v>
      </c>
      <c r="S47" s="13">
        <f t="shared" ref="S47:S53" si="85">IF(OR(E47&gt;F47,F47&gt;6),
    IF(E47&lt;=6,6-E47,0),
    F47-E47)</f>
        <v>0</v>
      </c>
      <c r="T47" s="13">
        <f t="shared" ref="T47:T53" si="86">IF(E47&gt;F47,MIN(24-E47,4),
    IF(E47&gt;=20,F47-E47,MAX(F47-20,0)))</f>
        <v>0</v>
      </c>
      <c r="U47" s="13">
        <f t="shared" ref="U47:U53" si="87">IF(E47&gt;F47,MIN(F47,6),0)</f>
        <v>0</v>
      </c>
    </row>
    <row r="48" spans="2:21" s="8" customFormat="1" ht="16.5" customHeight="1" x14ac:dyDescent="0.25">
      <c r="B48" s="159"/>
      <c r="C48" s="39">
        <f>C47+1</f>
        <v>42437</v>
      </c>
      <c r="D48" s="42"/>
      <c r="E48" s="113"/>
      <c r="F48" s="114"/>
      <c r="G48" s="127">
        <f>IF(L48="X",Gesamt!$D$9,
IF(K48="X",Gesamt!$D$10,
IF(F48-E48&lt;0,F48-E48+24,F48-E48)))</f>
        <v>0</v>
      </c>
      <c r="H48" s="121">
        <f t="shared" si="75"/>
        <v>0</v>
      </c>
      <c r="I48" s="15">
        <f t="shared" si="76"/>
        <v>0</v>
      </c>
      <c r="J48" s="16">
        <f t="shared" si="77"/>
        <v>0</v>
      </c>
      <c r="K48" s="14" t="str">
        <f t="shared" si="78"/>
        <v/>
      </c>
      <c r="L48" s="17" t="str">
        <f t="shared" si="79"/>
        <v/>
      </c>
      <c r="M48" s="12">
        <f t="shared" si="80"/>
        <v>0</v>
      </c>
      <c r="N48" s="13" t="str">
        <f t="shared" si="81"/>
        <v/>
      </c>
      <c r="O48" s="13" t="str">
        <f t="shared" si="82"/>
        <v/>
      </c>
      <c r="P48" s="13" t="str">
        <f t="shared" si="83"/>
        <v/>
      </c>
      <c r="Q48" s="13" t="str">
        <f t="shared" si="84"/>
        <v/>
      </c>
      <c r="R48" s="13" t="b">
        <f>NOT(ISERROR(MATCH(C48,Feiertage!$C:$C,0)))</f>
        <v>0</v>
      </c>
      <c r="S48" s="13">
        <f t="shared" si="85"/>
        <v>0</v>
      </c>
      <c r="T48" s="13">
        <f t="shared" si="86"/>
        <v>0</v>
      </c>
      <c r="U48" s="13">
        <f t="shared" si="87"/>
        <v>0</v>
      </c>
    </row>
    <row r="49" spans="2:21" s="8" customFormat="1" ht="16.5" customHeight="1" x14ac:dyDescent="0.25">
      <c r="B49" s="159"/>
      <c r="C49" s="39">
        <f t="shared" ref="C49:C53" si="88">C48+1</f>
        <v>42438</v>
      </c>
      <c r="D49" s="42"/>
      <c r="E49" s="113"/>
      <c r="F49" s="114"/>
      <c r="G49" s="127">
        <f>IF(L49="X",Gesamt!$D$9,
IF(K49="X",Gesamt!$D$10,
IF(F49-E49&lt;0,F49-E49+24,F49-E49)))</f>
        <v>0</v>
      </c>
      <c r="H49" s="121">
        <f t="shared" si="75"/>
        <v>0</v>
      </c>
      <c r="I49" s="15">
        <f t="shared" si="76"/>
        <v>0</v>
      </c>
      <c r="J49" s="16">
        <f t="shared" si="77"/>
        <v>0</v>
      </c>
      <c r="K49" s="14" t="str">
        <f t="shared" si="78"/>
        <v/>
      </c>
      <c r="L49" s="17" t="str">
        <f t="shared" si="79"/>
        <v/>
      </c>
      <c r="M49" s="12">
        <f t="shared" si="80"/>
        <v>0</v>
      </c>
      <c r="N49" s="13" t="str">
        <f t="shared" si="81"/>
        <v/>
      </c>
      <c r="O49" s="13" t="str">
        <f t="shared" si="82"/>
        <v/>
      </c>
      <c r="P49" s="13" t="str">
        <f t="shared" si="83"/>
        <v/>
      </c>
      <c r="Q49" s="13" t="str">
        <f t="shared" si="84"/>
        <v/>
      </c>
      <c r="R49" s="13" t="b">
        <f>NOT(ISERROR(MATCH(C49,Feiertage!$C:$C,0)))</f>
        <v>0</v>
      </c>
      <c r="S49" s="13">
        <f t="shared" si="85"/>
        <v>0</v>
      </c>
      <c r="T49" s="13">
        <f t="shared" si="86"/>
        <v>0</v>
      </c>
      <c r="U49" s="13">
        <f t="shared" si="87"/>
        <v>0</v>
      </c>
    </row>
    <row r="50" spans="2:21" s="8" customFormat="1" ht="16.5" customHeight="1" x14ac:dyDescent="0.25">
      <c r="B50" s="159"/>
      <c r="C50" s="39">
        <f t="shared" si="88"/>
        <v>42439</v>
      </c>
      <c r="D50" s="43"/>
      <c r="E50" s="115"/>
      <c r="F50" s="116"/>
      <c r="G50" s="127">
        <f>IF(L50="X",Gesamt!$D$9,
IF(K50="X",Gesamt!$D$10,
IF(F50-E50&lt;0,F50-E50+24,F50-E50)))</f>
        <v>0</v>
      </c>
      <c r="H50" s="121">
        <f t="shared" si="75"/>
        <v>0</v>
      </c>
      <c r="I50" s="15">
        <f t="shared" si="76"/>
        <v>0</v>
      </c>
      <c r="J50" s="16">
        <f t="shared" si="77"/>
        <v>0</v>
      </c>
      <c r="K50" s="19" t="str">
        <f t="shared" si="78"/>
        <v/>
      </c>
      <c r="L50" s="17" t="str">
        <f t="shared" si="79"/>
        <v/>
      </c>
      <c r="M50" s="12">
        <f t="shared" si="80"/>
        <v>0</v>
      </c>
      <c r="N50" s="13" t="str">
        <f t="shared" si="81"/>
        <v/>
      </c>
      <c r="O50" s="13" t="str">
        <f t="shared" si="82"/>
        <v/>
      </c>
      <c r="P50" s="13" t="str">
        <f t="shared" si="83"/>
        <v/>
      </c>
      <c r="Q50" s="13" t="str">
        <f t="shared" si="84"/>
        <v/>
      </c>
      <c r="R50" s="13" t="b">
        <f>NOT(ISERROR(MATCH(C50,Feiertage!$C:$C,0)))</f>
        <v>0</v>
      </c>
      <c r="S50" s="13">
        <f t="shared" si="85"/>
        <v>0</v>
      </c>
      <c r="T50" s="13">
        <f t="shared" si="86"/>
        <v>0</v>
      </c>
      <c r="U50" s="13">
        <f t="shared" si="87"/>
        <v>0</v>
      </c>
    </row>
    <row r="51" spans="2:21" s="8" customFormat="1" ht="16.5" customHeight="1" x14ac:dyDescent="0.25">
      <c r="B51" s="159"/>
      <c r="C51" s="39">
        <f t="shared" si="88"/>
        <v>42440</v>
      </c>
      <c r="D51" s="43"/>
      <c r="E51" s="115"/>
      <c r="F51" s="116"/>
      <c r="G51" s="127">
        <f>IF(L51="X",Gesamt!$D$9,
IF(K51="X",Gesamt!$D$10,
IF(F51-E51&lt;0,F51-E51+24,F51-E51)))</f>
        <v>0</v>
      </c>
      <c r="H51" s="121">
        <f>SUM(M51:Q51)</f>
        <v>0</v>
      </c>
      <c r="I51" s="15">
        <f t="shared" si="76"/>
        <v>0</v>
      </c>
      <c r="J51" s="16">
        <f t="shared" si="77"/>
        <v>0</v>
      </c>
      <c r="K51" s="19" t="str">
        <f>IF(D51="Urlaub","X","")</f>
        <v/>
      </c>
      <c r="L51" s="17" t="str">
        <f t="shared" si="79"/>
        <v/>
      </c>
      <c r="M51" s="12">
        <f t="shared" si="80"/>
        <v>0</v>
      </c>
      <c r="N51" s="13" t="str">
        <f t="shared" si="81"/>
        <v/>
      </c>
      <c r="O51" s="13" t="str">
        <f t="shared" si="82"/>
        <v/>
      </c>
      <c r="P51" s="13" t="str">
        <f t="shared" si="83"/>
        <v/>
      </c>
      <c r="Q51" s="13" t="str">
        <f t="shared" si="84"/>
        <v/>
      </c>
      <c r="R51" s="13" t="b">
        <f>NOT(ISERROR(MATCH(C51,Feiertage!$C:$C,0)))</f>
        <v>0</v>
      </c>
      <c r="S51" s="13">
        <f t="shared" si="85"/>
        <v>0</v>
      </c>
      <c r="T51" s="13">
        <f t="shared" si="86"/>
        <v>0</v>
      </c>
      <c r="U51" s="13">
        <f t="shared" si="87"/>
        <v>0</v>
      </c>
    </row>
    <row r="52" spans="2:21" s="8" customFormat="1" ht="16.5" customHeight="1" x14ac:dyDescent="0.25">
      <c r="B52" s="159"/>
      <c r="C52" s="39">
        <f t="shared" si="88"/>
        <v>42441</v>
      </c>
      <c r="D52" s="43"/>
      <c r="E52" s="115"/>
      <c r="F52" s="116"/>
      <c r="G52" s="127">
        <f>IF(L52="X",Gesamt!$D$9,
IF(K52="X",Gesamt!$D$10,
IF(F52-E52&lt;0,F52-E52+24,F52-E52)))</f>
        <v>0</v>
      </c>
      <c r="H52" s="121">
        <f t="shared" ref="H52:H53" si="89">SUM(M52:Q52)</f>
        <v>0</v>
      </c>
      <c r="I52" s="15">
        <f t="shared" si="76"/>
        <v>0</v>
      </c>
      <c r="J52" s="16">
        <f t="shared" si="77"/>
        <v>0</v>
      </c>
      <c r="K52" s="19" t="str">
        <f>IF(D52="Urlaub","X","")</f>
        <v/>
      </c>
      <c r="L52" s="17" t="str">
        <f t="shared" si="79"/>
        <v/>
      </c>
      <c r="M52" s="20" t="str">
        <f t="shared" si="80"/>
        <v/>
      </c>
      <c r="N52" s="21" t="str">
        <f t="shared" si="81"/>
        <v/>
      </c>
      <c r="O52" s="21" t="str">
        <f t="shared" si="82"/>
        <v/>
      </c>
      <c r="P52" s="21" t="str">
        <f t="shared" si="83"/>
        <v/>
      </c>
      <c r="Q52" s="21">
        <f t="shared" si="84"/>
        <v>0</v>
      </c>
      <c r="R52" s="21" t="b">
        <f>NOT(ISERROR(MATCH(C52,Feiertage!$C:$C,0)))</f>
        <v>0</v>
      </c>
      <c r="S52" s="21">
        <f t="shared" si="85"/>
        <v>0</v>
      </c>
      <c r="T52" s="21">
        <f t="shared" si="86"/>
        <v>0</v>
      </c>
      <c r="U52" s="21">
        <f t="shared" si="87"/>
        <v>0</v>
      </c>
    </row>
    <row r="53" spans="2:21" s="28" customFormat="1" ht="16.5" customHeight="1" x14ac:dyDescent="0.25">
      <c r="B53" s="159"/>
      <c r="C53" s="40">
        <f t="shared" si="88"/>
        <v>42442</v>
      </c>
      <c r="D53" s="44"/>
      <c r="E53" s="117"/>
      <c r="F53" s="118"/>
      <c r="G53" s="128">
        <f>IF(L53="X",Gesamt!$D$9,
IF(K53="X",Gesamt!$D$10,
IF(F53-E53&lt;0,F53-E53+24,F53-E53)))</f>
        <v>0</v>
      </c>
      <c r="H53" s="122">
        <f t="shared" si="89"/>
        <v>0</v>
      </c>
      <c r="I53" s="22">
        <f t="shared" si="76"/>
        <v>0</v>
      </c>
      <c r="J53" s="23">
        <f t="shared" si="77"/>
        <v>0</v>
      </c>
      <c r="K53" s="24" t="str">
        <f>IF(D53="Urlaub","X","")</f>
        <v/>
      </c>
      <c r="L53" s="25" t="str">
        <f>IF(D53="Krank","X","")</f>
        <v/>
      </c>
      <c r="M53" s="26" t="str">
        <f t="shared" si="80"/>
        <v/>
      </c>
      <c r="N53" s="27" t="str">
        <f>IF(R53,U53,"")</f>
        <v/>
      </c>
      <c r="O53" s="27" t="str">
        <f>IF(AND(NOT(R53),R54),SUM(S53:T53),"")</f>
        <v/>
      </c>
      <c r="P53" s="27">
        <f t="shared" si="83"/>
        <v>0</v>
      </c>
      <c r="Q53" s="27" t="str">
        <f t="shared" si="84"/>
        <v/>
      </c>
      <c r="R53" s="27" t="b">
        <f>NOT(ISERROR(MATCH(C53,Feiertage!$C:$C,0)))</f>
        <v>0</v>
      </c>
      <c r="S53" s="27">
        <f t="shared" si="85"/>
        <v>0</v>
      </c>
      <c r="T53" s="27">
        <f t="shared" si="86"/>
        <v>0</v>
      </c>
      <c r="U53" s="27">
        <f t="shared" si="87"/>
        <v>0</v>
      </c>
    </row>
    <row r="54" spans="2:21" s="28" customFormat="1" ht="16.5" customHeight="1" thickBot="1" x14ac:dyDescent="0.3">
      <c r="B54" s="160"/>
      <c r="C54" s="109">
        <f>C53+1</f>
        <v>42443</v>
      </c>
      <c r="D54" s="110"/>
      <c r="E54" s="161" t="s">
        <v>56</v>
      </c>
      <c r="F54" s="162"/>
      <c r="G54" s="130">
        <f>SUM(G47:G53)</f>
        <v>0</v>
      </c>
      <c r="H54" s="124">
        <f>SUM(H47:H53)</f>
        <v>0</v>
      </c>
      <c r="I54" s="60">
        <f>SUM(I47:I53)</f>
        <v>0</v>
      </c>
      <c r="J54" s="61">
        <f>SUM(J47:J53)</f>
        <v>0</v>
      </c>
      <c r="K54" s="62">
        <f>COUNTIF(K47:K53,"X")</f>
        <v>0</v>
      </c>
      <c r="L54" s="63">
        <f>COUNTIF(L47:L53,"X")</f>
        <v>0</v>
      </c>
      <c r="M54" s="33"/>
      <c r="N54" s="34"/>
      <c r="O54" s="34"/>
      <c r="P54" s="34"/>
      <c r="Q54" s="34"/>
      <c r="R54" s="34" t="b">
        <f>NOT(ISERROR(MATCH(C54,Feiertage!$C:$C,0)))</f>
        <v>0</v>
      </c>
      <c r="S54" s="34"/>
      <c r="T54" s="34"/>
      <c r="U54" s="35"/>
    </row>
    <row r="55" spans="2:21" s="28" customFormat="1" ht="16.5" customHeight="1" thickTop="1" thickBot="1" x14ac:dyDescent="0.3">
      <c r="B55" s="48"/>
      <c r="C55" s="166"/>
      <c r="D55" s="167"/>
      <c r="E55" s="163" t="s">
        <v>20</v>
      </c>
      <c r="F55" s="164"/>
      <c r="G55" s="131">
        <f ca="1">SUMIF($E$7:$F$54,"Woche",G$7:G$54)</f>
        <v>0</v>
      </c>
      <c r="H55" s="125">
        <f t="shared" ref="H55:L55" ca="1" si="90">SUMIF($E$7:$F$54,"Woche",H$7:H$54)</f>
        <v>0</v>
      </c>
      <c r="I55" s="64">
        <f t="shared" ca="1" si="90"/>
        <v>0</v>
      </c>
      <c r="J55" s="65">
        <f t="shared" ca="1" si="90"/>
        <v>0</v>
      </c>
      <c r="K55" s="66">
        <f t="shared" ca="1" si="90"/>
        <v>0</v>
      </c>
      <c r="L55" s="67">
        <f t="shared" ca="1" si="90"/>
        <v>0</v>
      </c>
      <c r="M55" s="36"/>
      <c r="N55" s="36"/>
      <c r="O55" s="37"/>
      <c r="P55" s="36"/>
      <c r="Q55" s="36"/>
      <c r="T55" s="5"/>
      <c r="U55" s="5"/>
    </row>
  </sheetData>
  <mergeCells count="27">
    <mergeCell ref="C1:L1"/>
    <mergeCell ref="D2:E2"/>
    <mergeCell ref="D4:E4"/>
    <mergeCell ref="H4:K4"/>
    <mergeCell ref="M5:M6"/>
    <mergeCell ref="B23:B30"/>
    <mergeCell ref="E30:F30"/>
    <mergeCell ref="O5:O6"/>
    <mergeCell ref="P5:P6"/>
    <mergeCell ref="Q5:Q6"/>
    <mergeCell ref="N5:N6"/>
    <mergeCell ref="U5:U6"/>
    <mergeCell ref="B7:B14"/>
    <mergeCell ref="E14:F14"/>
    <mergeCell ref="B15:B22"/>
    <mergeCell ref="E22:F22"/>
    <mergeCell ref="R5:R6"/>
    <mergeCell ref="S5:S6"/>
    <mergeCell ref="T5:T6"/>
    <mergeCell ref="C55:D55"/>
    <mergeCell ref="E55:F55"/>
    <mergeCell ref="B31:B38"/>
    <mergeCell ref="E38:F38"/>
    <mergeCell ref="B39:B46"/>
    <mergeCell ref="E46:F46"/>
    <mergeCell ref="B47:B54"/>
    <mergeCell ref="E54:F54"/>
  </mergeCells>
  <conditionalFormatting sqref="C7:C53">
    <cfRule type="expression" dxfId="21" priority="11">
      <formula>OR(WEEKDAY(C7,2)=6,WEEKDAY(C7,2)=7,R7)</formula>
    </cfRule>
    <cfRule type="expression" dxfId="20" priority="12">
      <formula>MONTH(C7)&lt;&gt;MONTH($C$1)</formula>
    </cfRule>
  </conditionalFormatting>
  <pageMargins left="0.70866141732283472" right="0.11811023622047245" top="0.59055118110236227" bottom="0.59055118110236227" header="0.78740157480314965" footer="0.78740157480314965"/>
  <pageSetup paperSize="9" scale="8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B1:U55"/>
  <sheetViews>
    <sheetView showGridLines="0" zoomScaleNormal="100" zoomScaleSheetLayoutView="100" zoomScalePageLayoutView="182" workbookViewId="0">
      <pane ySplit="6" topLeftCell="A7" activePane="bottomLeft" state="frozen"/>
      <selection activeCell="D7" sqref="D7"/>
      <selection pane="bottomLeft" activeCell="D7" sqref="D7"/>
    </sheetView>
  </sheetViews>
  <sheetFormatPr baseColWidth="10" defaultColWidth="9" defaultRowHeight="15" x14ac:dyDescent="0.25"/>
  <cols>
    <col min="1" max="1" width="2.85546875" customWidth="1"/>
    <col min="2" max="2" width="4.42578125" customWidth="1"/>
    <col min="3" max="3" width="14.28515625" style="1" customWidth="1"/>
    <col min="4" max="4" width="20" style="1" customWidth="1"/>
    <col min="5" max="12" width="8.5703125" style="1" customWidth="1"/>
    <col min="13" max="18" width="10.7109375" style="1" hidden="1" customWidth="1"/>
    <col min="19" max="21" width="11.28515625" style="1" hidden="1" customWidth="1"/>
  </cols>
  <sheetData>
    <row r="1" spans="2:21" ht="30" customHeight="1" x14ac:dyDescent="0.25">
      <c r="C1" s="165">
        <f>DATE(Gesamt!H3,3,1)</f>
        <v>42430</v>
      </c>
      <c r="D1" s="165"/>
      <c r="E1" s="165"/>
      <c r="F1" s="165"/>
      <c r="G1" s="165"/>
      <c r="H1" s="165"/>
      <c r="I1" s="165"/>
      <c r="J1" s="165"/>
      <c r="K1" s="165"/>
      <c r="L1" s="165"/>
    </row>
    <row r="2" spans="2:21" ht="18.75" x14ac:dyDescent="0.3">
      <c r="C2" s="49" t="s">
        <v>1</v>
      </c>
      <c r="D2" s="145">
        <f>Gesamt!C3</f>
        <v>0</v>
      </c>
      <c r="E2" s="145"/>
      <c r="F2" s="45"/>
      <c r="G2" s="45"/>
      <c r="H2" s="45"/>
      <c r="I2" s="45"/>
      <c r="J2" s="45"/>
      <c r="K2" s="45"/>
      <c r="M2" s="4"/>
      <c r="O2" s="4"/>
    </row>
    <row r="3" spans="2:21" ht="15" customHeight="1" x14ac:dyDescent="0.3">
      <c r="C3" s="45"/>
      <c r="D3" s="45"/>
      <c r="E3" s="46"/>
      <c r="F3" s="45"/>
      <c r="G3" s="45"/>
      <c r="H3" s="45"/>
      <c r="I3" s="45"/>
      <c r="J3" s="45"/>
      <c r="K3" s="45"/>
    </row>
    <row r="4" spans="2:21" ht="18.75" x14ac:dyDescent="0.3">
      <c r="C4" s="49" t="s">
        <v>2</v>
      </c>
      <c r="D4" s="145">
        <f>Gesamt!C5</f>
        <v>0</v>
      </c>
      <c r="E4" s="145"/>
      <c r="F4" s="45"/>
      <c r="G4" s="49" t="s">
        <v>3</v>
      </c>
      <c r="H4" s="145">
        <f>Gesamt!H5</f>
        <v>0</v>
      </c>
      <c r="I4" s="145"/>
      <c r="J4" s="145"/>
      <c r="K4" s="145"/>
    </row>
    <row r="5" spans="2:21" ht="18.75" customHeight="1" thickBot="1" x14ac:dyDescent="0.3">
      <c r="D5" s="2"/>
      <c r="E5" s="2"/>
      <c r="M5" s="153" t="s">
        <v>21</v>
      </c>
      <c r="N5" s="151" t="s">
        <v>38</v>
      </c>
      <c r="O5" s="151" t="s">
        <v>35</v>
      </c>
      <c r="P5" s="151" t="s">
        <v>36</v>
      </c>
      <c r="Q5" s="151" t="s">
        <v>37</v>
      </c>
      <c r="R5" s="153" t="s">
        <v>34</v>
      </c>
      <c r="S5" s="153" t="s">
        <v>39</v>
      </c>
      <c r="T5" s="153" t="s">
        <v>40</v>
      </c>
      <c r="U5" s="151" t="s">
        <v>42</v>
      </c>
    </row>
    <row r="6" spans="2:21" ht="18.75" customHeight="1" thickBot="1" x14ac:dyDescent="0.3">
      <c r="B6" s="47"/>
      <c r="C6" s="53" t="s">
        <v>22</v>
      </c>
      <c r="D6" s="54" t="s">
        <v>23</v>
      </c>
      <c r="E6" s="55" t="s">
        <v>24</v>
      </c>
      <c r="F6" s="56" t="s">
        <v>25</v>
      </c>
      <c r="G6" s="53" t="s">
        <v>26</v>
      </c>
      <c r="H6" s="119" t="s">
        <v>21</v>
      </c>
      <c r="I6" s="57" t="s">
        <v>27</v>
      </c>
      <c r="J6" s="56" t="s">
        <v>28</v>
      </c>
      <c r="K6" s="55" t="s">
        <v>5</v>
      </c>
      <c r="L6" s="56" t="s">
        <v>6</v>
      </c>
      <c r="M6" s="154"/>
      <c r="N6" s="152"/>
      <c r="O6" s="152"/>
      <c r="P6" s="152"/>
      <c r="Q6" s="152"/>
      <c r="R6" s="154"/>
      <c r="S6" s="154"/>
      <c r="T6" s="154"/>
      <c r="U6" s="152"/>
    </row>
    <row r="7" spans="2:21" s="8" customFormat="1" ht="16.5" customHeight="1" x14ac:dyDescent="0.25">
      <c r="B7" s="155">
        <f>WEEKNUM(C7,21)</f>
        <v>9</v>
      </c>
      <c r="C7" s="38">
        <f>C1-WEEKDAY(C1,3)</f>
        <v>42429</v>
      </c>
      <c r="D7" s="41"/>
      <c r="E7" s="111"/>
      <c r="F7" s="112"/>
      <c r="G7" s="126">
        <f>IF(L7="X",Gesamt!$D$9,
IF(K7="X",Gesamt!$D$10,
IF(F7-E7&lt;0,F7-E7+24,F7-E7)))</f>
        <v>0</v>
      </c>
      <c r="H7" s="120">
        <f t="shared" ref="H7:H10" si="0">SUM(M7:Q7)</f>
        <v>0</v>
      </c>
      <c r="I7" s="9">
        <f t="shared" ref="I7:I13" si="1">IF(AND(NOT(R8),WEEKDAY(C8,2)=7),
    IF(E7&gt;F7,F7,0),
    IF(AND(NOT(R7),WEEKDAY(C7,2)=7),
        IF(E7&gt;F7,24-E7,F7-E7),
        0))</f>
        <v>0</v>
      </c>
      <c r="J7" s="10">
        <f t="shared" ref="J7:J13" si="2">IF(AND(R7,R8),
    IF(E7&gt;F7,24-E7+F7,F7-E7),
    IF(R7,
        IF(E7&gt;F7,24-E7,F7-E7),
        IF(AND(R8,E7&gt;F7),F7,0)))</f>
        <v>0</v>
      </c>
      <c r="K7" s="7" t="str">
        <f t="shared" ref="K7:K10" si="3">IF(D7="Urlaub","X","")</f>
        <v/>
      </c>
      <c r="L7" s="11" t="str">
        <f t="shared" ref="L7:L12" si="4">IF(D7="Krank","X","")</f>
        <v/>
      </c>
      <c r="M7" s="12">
        <f t="shared" ref="M7:M13" si="5">IF(OR(R7,R8,WEEKDAY(C7,2)=7,WEEKDAY(C8,2)=7),"",SUM(S7:U7))</f>
        <v>0</v>
      </c>
      <c r="N7" s="13" t="str">
        <f t="shared" ref="N7:N12" si="6">IF(R7,U7,"")</f>
        <v/>
      </c>
      <c r="O7" s="13" t="str">
        <f t="shared" ref="O7:O12" si="7">IF(AND(NOT(R7),R8),SUM(S7:T7),"")</f>
        <v/>
      </c>
      <c r="P7" s="13" t="str">
        <f t="shared" ref="P7:P13" si="8">IF(AND(WEEKDAY(C7,2)=7,NOT(R7),NOT(R8)),U7,"")</f>
        <v/>
      </c>
      <c r="Q7" s="13" t="str">
        <f t="shared" ref="Q7:Q13" si="9">IF(AND(WEEKDAY(C8,2)=7,NOT(R7),NOT(R8)),SUM(S7:T7),"")</f>
        <v/>
      </c>
      <c r="R7" s="13" t="b">
        <f>NOT(ISERROR(MATCH(C7,Feiertage!$C:$C,0)))</f>
        <v>0</v>
      </c>
      <c r="S7" s="13">
        <f t="shared" ref="S7:S13" si="10">IF(OR(E7&gt;F7,F7&gt;6),
    IF(E7&lt;=6,6-E7,0),
    F7-E7)</f>
        <v>0</v>
      </c>
      <c r="T7" s="13">
        <f t="shared" ref="T7:T13" si="11">IF(E7&gt;F7,MIN(24-E7,4),
    IF(E7&gt;=20,F7-E7,MAX(F7-20,0)))</f>
        <v>0</v>
      </c>
      <c r="U7" s="13">
        <f t="shared" ref="U7:U13" si="12">IF(E7&gt;F7,MIN(F7,6),0)</f>
        <v>0</v>
      </c>
    </row>
    <row r="8" spans="2:21" s="8" customFormat="1" ht="16.5" customHeight="1" x14ac:dyDescent="0.25">
      <c r="B8" s="156"/>
      <c r="C8" s="39">
        <f>C7+1</f>
        <v>42430</v>
      </c>
      <c r="D8" s="42"/>
      <c r="E8" s="113"/>
      <c r="F8" s="114"/>
      <c r="G8" s="127">
        <f>IF(L8="X",Gesamt!$D$9,
IF(K8="X",Gesamt!$D$10,
IF(F8-E8&lt;0,F8-E8+24,F8-E8)))</f>
        <v>0</v>
      </c>
      <c r="H8" s="121">
        <f t="shared" si="0"/>
        <v>0</v>
      </c>
      <c r="I8" s="15">
        <f t="shared" si="1"/>
        <v>0</v>
      </c>
      <c r="J8" s="16">
        <f t="shared" si="2"/>
        <v>0</v>
      </c>
      <c r="K8" s="14" t="str">
        <f t="shared" si="3"/>
        <v/>
      </c>
      <c r="L8" s="17" t="str">
        <f t="shared" si="4"/>
        <v/>
      </c>
      <c r="M8" s="12">
        <f t="shared" si="5"/>
        <v>0</v>
      </c>
      <c r="N8" s="13" t="str">
        <f t="shared" si="6"/>
        <v/>
      </c>
      <c r="O8" s="13" t="str">
        <f t="shared" si="7"/>
        <v/>
      </c>
      <c r="P8" s="13" t="str">
        <f t="shared" si="8"/>
        <v/>
      </c>
      <c r="Q8" s="13" t="str">
        <f t="shared" si="9"/>
        <v/>
      </c>
      <c r="R8" s="13" t="b">
        <f>NOT(ISERROR(MATCH(C8,Feiertage!$C:$C,0)))</f>
        <v>0</v>
      </c>
      <c r="S8" s="13">
        <f t="shared" si="10"/>
        <v>0</v>
      </c>
      <c r="T8" s="13">
        <f t="shared" si="11"/>
        <v>0</v>
      </c>
      <c r="U8" s="13">
        <f t="shared" si="12"/>
        <v>0</v>
      </c>
    </row>
    <row r="9" spans="2:21" s="8" customFormat="1" ht="16.5" customHeight="1" x14ac:dyDescent="0.25">
      <c r="B9" s="156"/>
      <c r="C9" s="39">
        <f t="shared" ref="C9:C13" si="13">C8+1</f>
        <v>42431</v>
      </c>
      <c r="D9" s="42"/>
      <c r="E9" s="113"/>
      <c r="F9" s="114"/>
      <c r="G9" s="127">
        <f>IF(L9="X",Gesamt!$D$9,
IF(K9="X",Gesamt!$D$10,
IF(F9-E9&lt;0,F9-E9+24,F9-E9)))</f>
        <v>0</v>
      </c>
      <c r="H9" s="121">
        <f t="shared" si="0"/>
        <v>0</v>
      </c>
      <c r="I9" s="15">
        <f t="shared" si="1"/>
        <v>0</v>
      </c>
      <c r="J9" s="16">
        <f t="shared" si="2"/>
        <v>0</v>
      </c>
      <c r="K9" s="14" t="str">
        <f t="shared" si="3"/>
        <v/>
      </c>
      <c r="L9" s="17" t="str">
        <f t="shared" si="4"/>
        <v/>
      </c>
      <c r="M9" s="12">
        <f t="shared" si="5"/>
        <v>0</v>
      </c>
      <c r="N9" s="13" t="str">
        <f t="shared" si="6"/>
        <v/>
      </c>
      <c r="O9" s="13" t="str">
        <f t="shared" si="7"/>
        <v/>
      </c>
      <c r="P9" s="13" t="str">
        <f t="shared" si="8"/>
        <v/>
      </c>
      <c r="Q9" s="13" t="str">
        <f t="shared" si="9"/>
        <v/>
      </c>
      <c r="R9" s="13" t="b">
        <f>NOT(ISERROR(MATCH(C9,Feiertage!$C:$C,0)))</f>
        <v>0</v>
      </c>
      <c r="S9" s="13">
        <f t="shared" si="10"/>
        <v>0</v>
      </c>
      <c r="T9" s="13">
        <f t="shared" si="11"/>
        <v>0</v>
      </c>
      <c r="U9" s="13">
        <f t="shared" si="12"/>
        <v>0</v>
      </c>
    </row>
    <row r="10" spans="2:21" s="18" customFormat="1" ht="16.5" customHeight="1" x14ac:dyDescent="0.25">
      <c r="B10" s="156"/>
      <c r="C10" s="39">
        <f t="shared" si="13"/>
        <v>42432</v>
      </c>
      <c r="D10" s="43"/>
      <c r="E10" s="115"/>
      <c r="F10" s="116"/>
      <c r="G10" s="127">
        <f>IF(L10="X",Gesamt!$D$9,
IF(K10="X",Gesamt!$D$10,
IF(F10-E10&lt;0,F10-E10+24,F10-E10)))</f>
        <v>0</v>
      </c>
      <c r="H10" s="121">
        <f t="shared" si="0"/>
        <v>0</v>
      </c>
      <c r="I10" s="15">
        <f t="shared" si="1"/>
        <v>0</v>
      </c>
      <c r="J10" s="16">
        <f t="shared" si="2"/>
        <v>0</v>
      </c>
      <c r="K10" s="19" t="str">
        <f t="shared" si="3"/>
        <v/>
      </c>
      <c r="L10" s="17" t="str">
        <f t="shared" si="4"/>
        <v/>
      </c>
      <c r="M10" s="12">
        <f t="shared" si="5"/>
        <v>0</v>
      </c>
      <c r="N10" s="13" t="str">
        <f t="shared" si="6"/>
        <v/>
      </c>
      <c r="O10" s="13" t="str">
        <f t="shared" si="7"/>
        <v/>
      </c>
      <c r="P10" s="13" t="str">
        <f t="shared" si="8"/>
        <v/>
      </c>
      <c r="Q10" s="13" t="str">
        <f t="shared" si="9"/>
        <v/>
      </c>
      <c r="R10" s="13" t="b">
        <f>NOT(ISERROR(MATCH(C10,Feiertage!$C:$C,0)))</f>
        <v>0</v>
      </c>
      <c r="S10" s="13">
        <f t="shared" si="10"/>
        <v>0</v>
      </c>
      <c r="T10" s="13">
        <f t="shared" si="11"/>
        <v>0</v>
      </c>
      <c r="U10" s="13">
        <f t="shared" si="12"/>
        <v>0</v>
      </c>
    </row>
    <row r="11" spans="2:21" s="8" customFormat="1" ht="16.5" customHeight="1" x14ac:dyDescent="0.25">
      <c r="B11" s="156"/>
      <c r="C11" s="39">
        <f t="shared" si="13"/>
        <v>42433</v>
      </c>
      <c r="D11" s="43"/>
      <c r="E11" s="115"/>
      <c r="F11" s="116"/>
      <c r="G11" s="127">
        <f>IF(L11="X",Gesamt!$D$9,
IF(K11="X",Gesamt!$D$10,
IF(F11-E11&lt;0,F11-E11+24,F11-E11)))</f>
        <v>0</v>
      </c>
      <c r="H11" s="121">
        <f>SUM(M11:Q11)</f>
        <v>0</v>
      </c>
      <c r="I11" s="15">
        <f t="shared" si="1"/>
        <v>0</v>
      </c>
      <c r="J11" s="16">
        <f t="shared" si="2"/>
        <v>0</v>
      </c>
      <c r="K11" s="19" t="str">
        <f>IF(D11="Urlaub","X","")</f>
        <v/>
      </c>
      <c r="L11" s="17" t="str">
        <f t="shared" si="4"/>
        <v/>
      </c>
      <c r="M11" s="12">
        <f t="shared" si="5"/>
        <v>0</v>
      </c>
      <c r="N11" s="13" t="str">
        <f t="shared" si="6"/>
        <v/>
      </c>
      <c r="O11" s="13" t="str">
        <f t="shared" si="7"/>
        <v/>
      </c>
      <c r="P11" s="13" t="str">
        <f t="shared" si="8"/>
        <v/>
      </c>
      <c r="Q11" s="13" t="str">
        <f t="shared" si="9"/>
        <v/>
      </c>
      <c r="R11" s="13" t="b">
        <f>NOT(ISERROR(MATCH(C11,Feiertage!$C:$C,0)))</f>
        <v>0</v>
      </c>
      <c r="S11" s="13">
        <f t="shared" si="10"/>
        <v>0</v>
      </c>
      <c r="T11" s="13">
        <f t="shared" si="11"/>
        <v>0</v>
      </c>
      <c r="U11" s="13">
        <f t="shared" si="12"/>
        <v>0</v>
      </c>
    </row>
    <row r="12" spans="2:21" s="8" customFormat="1" ht="16.5" customHeight="1" x14ac:dyDescent="0.25">
      <c r="B12" s="156"/>
      <c r="C12" s="39">
        <f t="shared" si="13"/>
        <v>42434</v>
      </c>
      <c r="D12" s="43"/>
      <c r="E12" s="115"/>
      <c r="F12" s="116"/>
      <c r="G12" s="127">
        <f>IF(L12="X",Gesamt!$D$9,
IF(K12="X",Gesamt!$D$10,
IF(F12-E12&lt;0,F12-E12+24,F12-E12)))</f>
        <v>0</v>
      </c>
      <c r="H12" s="121">
        <f t="shared" ref="H12:H13" si="14">SUM(M12:Q12)</f>
        <v>0</v>
      </c>
      <c r="I12" s="15">
        <f t="shared" si="1"/>
        <v>0</v>
      </c>
      <c r="J12" s="16">
        <f t="shared" si="2"/>
        <v>0</v>
      </c>
      <c r="K12" s="19" t="str">
        <f>IF(D12="Urlaub","X","")</f>
        <v/>
      </c>
      <c r="L12" s="17" t="str">
        <f t="shared" si="4"/>
        <v/>
      </c>
      <c r="M12" s="20" t="str">
        <f t="shared" si="5"/>
        <v/>
      </c>
      <c r="N12" s="21" t="str">
        <f t="shared" si="6"/>
        <v/>
      </c>
      <c r="O12" s="21" t="str">
        <f t="shared" si="7"/>
        <v/>
      </c>
      <c r="P12" s="21" t="str">
        <f t="shared" si="8"/>
        <v/>
      </c>
      <c r="Q12" s="21">
        <f t="shared" si="9"/>
        <v>0</v>
      </c>
      <c r="R12" s="21" t="b">
        <f>NOT(ISERROR(MATCH(C12,Feiertage!$C:$C,0)))</f>
        <v>0</v>
      </c>
      <c r="S12" s="21">
        <f t="shared" si="10"/>
        <v>0</v>
      </c>
      <c r="T12" s="21">
        <f t="shared" si="11"/>
        <v>0</v>
      </c>
      <c r="U12" s="21">
        <f t="shared" si="12"/>
        <v>0</v>
      </c>
    </row>
    <row r="13" spans="2:21" s="8" customFormat="1" ht="16.5" customHeight="1" x14ac:dyDescent="0.25">
      <c r="B13" s="156"/>
      <c r="C13" s="40">
        <f t="shared" si="13"/>
        <v>42435</v>
      </c>
      <c r="D13" s="44"/>
      <c r="E13" s="117"/>
      <c r="F13" s="118"/>
      <c r="G13" s="128">
        <f>IF(L13="X",Gesamt!$D$9,
IF(K13="X",Gesamt!$D$10,
IF(F13-E13&lt;0,F13-E13+24,F13-E13)))</f>
        <v>0</v>
      </c>
      <c r="H13" s="122">
        <f t="shared" si="14"/>
        <v>0</v>
      </c>
      <c r="I13" s="22">
        <f t="shared" si="1"/>
        <v>0</v>
      </c>
      <c r="J13" s="23">
        <f t="shared" si="2"/>
        <v>0</v>
      </c>
      <c r="K13" s="24" t="str">
        <f>IF(D13="Urlaub","X","")</f>
        <v/>
      </c>
      <c r="L13" s="25" t="str">
        <f>IF(D13="Krank","X","")</f>
        <v/>
      </c>
      <c r="M13" s="26" t="str">
        <f t="shared" si="5"/>
        <v/>
      </c>
      <c r="N13" s="27" t="str">
        <f>IF(R13,U13,"")</f>
        <v/>
      </c>
      <c r="O13" s="27" t="str">
        <f>IF(AND(NOT(R13),R14),SUM(S13:T13),"")</f>
        <v/>
      </c>
      <c r="P13" s="27">
        <f t="shared" si="8"/>
        <v>0</v>
      </c>
      <c r="Q13" s="27" t="str">
        <f t="shared" si="9"/>
        <v/>
      </c>
      <c r="R13" s="27" t="b">
        <f>NOT(ISERROR(MATCH(C13,Feiertage!$C:$C,0)))</f>
        <v>0</v>
      </c>
      <c r="S13" s="27">
        <f t="shared" si="10"/>
        <v>0</v>
      </c>
      <c r="T13" s="27">
        <f t="shared" si="11"/>
        <v>0</v>
      </c>
      <c r="U13" s="27">
        <f t="shared" si="12"/>
        <v>0</v>
      </c>
    </row>
    <row r="14" spans="2:21" s="28" customFormat="1" ht="16.5" customHeight="1" thickBot="1" x14ac:dyDescent="0.3">
      <c r="B14" s="157"/>
      <c r="C14" s="109">
        <f>C13+1</f>
        <v>42436</v>
      </c>
      <c r="D14" s="110"/>
      <c r="E14" s="161" t="s">
        <v>56</v>
      </c>
      <c r="F14" s="162"/>
      <c r="G14" s="129">
        <f>SUM(G7:G13)</f>
        <v>0</v>
      </c>
      <c r="H14" s="123">
        <f>SUM(H7:H13)</f>
        <v>0</v>
      </c>
      <c r="I14" s="29">
        <f>SUM(I7:I13)</f>
        <v>0</v>
      </c>
      <c r="J14" s="30">
        <f>SUM(J7:J13)</f>
        <v>0</v>
      </c>
      <c r="K14" s="31">
        <f>COUNTIF(K7:K13,"X")</f>
        <v>0</v>
      </c>
      <c r="L14" s="32">
        <f>COUNTIF(L7:L13,"X")</f>
        <v>0</v>
      </c>
      <c r="M14" s="33"/>
      <c r="N14" s="34"/>
      <c r="O14" s="34"/>
      <c r="P14" s="34"/>
      <c r="Q14" s="34"/>
      <c r="R14" s="34" t="b">
        <f>NOT(ISERROR(MATCH(C14,Feiertage!$C:$C,0)))</f>
        <v>0</v>
      </c>
      <c r="S14" s="34"/>
      <c r="T14" s="34"/>
      <c r="U14" s="35"/>
    </row>
    <row r="15" spans="2:21" s="8" customFormat="1" ht="16.5" customHeight="1" x14ac:dyDescent="0.25">
      <c r="B15" s="155">
        <f>WEEKNUM(C15,21)</f>
        <v>10</v>
      </c>
      <c r="C15" s="38">
        <f>C13+1</f>
        <v>42436</v>
      </c>
      <c r="D15" s="41"/>
      <c r="E15" s="111"/>
      <c r="F15" s="112"/>
      <c r="G15" s="126">
        <f>IF(L15="X",Gesamt!$D$9,
IF(K15="X",Gesamt!$D$10,
IF(F15-E15&lt;0,F15-E15+24,F15-E15)))</f>
        <v>0</v>
      </c>
      <c r="H15" s="120">
        <f t="shared" ref="H15:H18" si="15">SUM(M15:Q15)</f>
        <v>0</v>
      </c>
      <c r="I15" s="9">
        <f t="shared" ref="I15:I21" si="16">IF(AND(NOT(R16),WEEKDAY(C16,2)=7),
    IF(E15&gt;F15,F15,0),
    IF(AND(NOT(R15),WEEKDAY(C15,2)=7),
        IF(E15&gt;F15,24-E15,F15-E15),
        0))</f>
        <v>0</v>
      </c>
      <c r="J15" s="10">
        <f t="shared" ref="J15:J21" si="17">IF(AND(R15,R16),
    IF(E15&gt;F15,24-E15+F15,F15-E15),
    IF(R15,
        IF(E15&gt;F15,24-E15,F15-E15),
        IF(AND(R16,E15&gt;F15),F15,0)))</f>
        <v>0</v>
      </c>
      <c r="K15" s="7" t="str">
        <f t="shared" ref="K15:K18" si="18">IF(D15="Urlaub","X","")</f>
        <v/>
      </c>
      <c r="L15" s="11" t="str">
        <f t="shared" ref="L15:L20" si="19">IF(D15="Krank","X","")</f>
        <v/>
      </c>
      <c r="M15" s="12">
        <f t="shared" ref="M15:M21" si="20">IF(OR(R15,R16,WEEKDAY(C15,2)=7,WEEKDAY(C16,2)=7),"",SUM(S15:U15))</f>
        <v>0</v>
      </c>
      <c r="N15" s="13" t="str">
        <f t="shared" ref="N15:N20" si="21">IF(R15,U15,"")</f>
        <v/>
      </c>
      <c r="O15" s="13" t="str">
        <f t="shared" ref="O15:O20" si="22">IF(AND(NOT(R15),R16),SUM(S15:T15),"")</f>
        <v/>
      </c>
      <c r="P15" s="13" t="str">
        <f t="shared" ref="P15:P21" si="23">IF(AND(WEEKDAY(C15,2)=7,NOT(R15),NOT(R16)),U15,"")</f>
        <v/>
      </c>
      <c r="Q15" s="13" t="str">
        <f t="shared" ref="Q15:Q21" si="24">IF(AND(WEEKDAY(C16,2)=7,NOT(R15),NOT(R16)),SUM(S15:T15),"")</f>
        <v/>
      </c>
      <c r="R15" s="13" t="b">
        <f>NOT(ISERROR(MATCH(C15,Feiertage!$C:$C,0)))</f>
        <v>0</v>
      </c>
      <c r="S15" s="13">
        <f t="shared" ref="S15:S21" si="25">IF(OR(E15&gt;F15,F15&gt;6),
    IF(E15&lt;=6,6-E15,0),
    F15-E15)</f>
        <v>0</v>
      </c>
      <c r="T15" s="13">
        <f t="shared" ref="T15:T21" si="26">IF(E15&gt;F15,MIN(24-E15,4),
    IF(E15&gt;=20,F15-E15,MAX(F15-20,0)))</f>
        <v>0</v>
      </c>
      <c r="U15" s="13">
        <f t="shared" ref="U15:U21" si="27">IF(E15&gt;F15,MIN(F15,6),0)</f>
        <v>0</v>
      </c>
    </row>
    <row r="16" spans="2:21" s="8" customFormat="1" ht="16.5" customHeight="1" x14ac:dyDescent="0.25">
      <c r="B16" s="156"/>
      <c r="C16" s="39">
        <f>C15+1</f>
        <v>42437</v>
      </c>
      <c r="D16" s="42"/>
      <c r="E16" s="113"/>
      <c r="F16" s="114"/>
      <c r="G16" s="127">
        <f>IF(L16="X",Gesamt!$D$9,
IF(K16="X",Gesamt!$D$10,
IF(F16-E16&lt;0,F16-E16+24,F16-E16)))</f>
        <v>0</v>
      </c>
      <c r="H16" s="121">
        <f t="shared" si="15"/>
        <v>0</v>
      </c>
      <c r="I16" s="15">
        <f t="shared" si="16"/>
        <v>0</v>
      </c>
      <c r="J16" s="16">
        <f t="shared" si="17"/>
        <v>0</v>
      </c>
      <c r="K16" s="14" t="str">
        <f t="shared" si="18"/>
        <v/>
      </c>
      <c r="L16" s="17" t="str">
        <f t="shared" si="19"/>
        <v/>
      </c>
      <c r="M16" s="12">
        <f t="shared" si="20"/>
        <v>0</v>
      </c>
      <c r="N16" s="13" t="str">
        <f t="shared" si="21"/>
        <v/>
      </c>
      <c r="O16" s="13" t="str">
        <f t="shared" si="22"/>
        <v/>
      </c>
      <c r="P16" s="13" t="str">
        <f t="shared" si="23"/>
        <v/>
      </c>
      <c r="Q16" s="13" t="str">
        <f t="shared" si="24"/>
        <v/>
      </c>
      <c r="R16" s="13" t="b">
        <f>NOT(ISERROR(MATCH(C16,Feiertage!$C:$C,0)))</f>
        <v>0</v>
      </c>
      <c r="S16" s="13">
        <f t="shared" si="25"/>
        <v>0</v>
      </c>
      <c r="T16" s="13">
        <f t="shared" si="26"/>
        <v>0</v>
      </c>
      <c r="U16" s="13">
        <f t="shared" si="27"/>
        <v>0</v>
      </c>
    </row>
    <row r="17" spans="2:21" s="8" customFormat="1" ht="16.5" customHeight="1" x14ac:dyDescent="0.25">
      <c r="B17" s="156"/>
      <c r="C17" s="39">
        <f t="shared" ref="C17:C21" si="28">C16+1</f>
        <v>42438</v>
      </c>
      <c r="D17" s="42"/>
      <c r="E17" s="113"/>
      <c r="F17" s="114"/>
      <c r="G17" s="127">
        <f>IF(L17="X",Gesamt!$D$9,
IF(K17="X",Gesamt!$D$10,
IF(F17-E17&lt;0,F17-E17+24,F17-E17)))</f>
        <v>0</v>
      </c>
      <c r="H17" s="121">
        <f t="shared" si="15"/>
        <v>0</v>
      </c>
      <c r="I17" s="15">
        <f t="shared" si="16"/>
        <v>0</v>
      </c>
      <c r="J17" s="16">
        <f t="shared" si="17"/>
        <v>0</v>
      </c>
      <c r="K17" s="14" t="str">
        <f t="shared" si="18"/>
        <v/>
      </c>
      <c r="L17" s="17" t="str">
        <f t="shared" si="19"/>
        <v/>
      </c>
      <c r="M17" s="12">
        <f t="shared" si="20"/>
        <v>0</v>
      </c>
      <c r="N17" s="13" t="str">
        <f t="shared" si="21"/>
        <v/>
      </c>
      <c r="O17" s="13" t="str">
        <f t="shared" si="22"/>
        <v/>
      </c>
      <c r="P17" s="13" t="str">
        <f t="shared" si="23"/>
        <v/>
      </c>
      <c r="Q17" s="13" t="str">
        <f t="shared" si="24"/>
        <v/>
      </c>
      <c r="R17" s="13" t="b">
        <f>NOT(ISERROR(MATCH(C17,Feiertage!$C:$C,0)))</f>
        <v>0</v>
      </c>
      <c r="S17" s="13">
        <f t="shared" si="25"/>
        <v>0</v>
      </c>
      <c r="T17" s="13">
        <f t="shared" si="26"/>
        <v>0</v>
      </c>
      <c r="U17" s="13">
        <f t="shared" si="27"/>
        <v>0</v>
      </c>
    </row>
    <row r="18" spans="2:21" s="28" customFormat="1" ht="16.5" customHeight="1" x14ac:dyDescent="0.25">
      <c r="B18" s="156"/>
      <c r="C18" s="39">
        <f t="shared" si="28"/>
        <v>42439</v>
      </c>
      <c r="D18" s="43"/>
      <c r="E18" s="115"/>
      <c r="F18" s="116"/>
      <c r="G18" s="127">
        <f>IF(L18="X",Gesamt!$D$9,
IF(K18="X",Gesamt!$D$10,
IF(F18-E18&lt;0,F18-E18+24,F18-E18)))</f>
        <v>0</v>
      </c>
      <c r="H18" s="121">
        <f t="shared" si="15"/>
        <v>0</v>
      </c>
      <c r="I18" s="15">
        <f t="shared" si="16"/>
        <v>0</v>
      </c>
      <c r="J18" s="16">
        <f t="shared" si="17"/>
        <v>0</v>
      </c>
      <c r="K18" s="19" t="str">
        <f t="shared" si="18"/>
        <v/>
      </c>
      <c r="L18" s="17" t="str">
        <f t="shared" si="19"/>
        <v/>
      </c>
      <c r="M18" s="12">
        <f t="shared" si="20"/>
        <v>0</v>
      </c>
      <c r="N18" s="13" t="str">
        <f t="shared" si="21"/>
        <v/>
      </c>
      <c r="O18" s="13" t="str">
        <f t="shared" si="22"/>
        <v/>
      </c>
      <c r="P18" s="13" t="str">
        <f t="shared" si="23"/>
        <v/>
      </c>
      <c r="Q18" s="13" t="str">
        <f t="shared" si="24"/>
        <v/>
      </c>
      <c r="R18" s="13" t="b">
        <f>NOT(ISERROR(MATCH(C18,Feiertage!$C:$C,0)))</f>
        <v>0</v>
      </c>
      <c r="S18" s="13">
        <f t="shared" si="25"/>
        <v>0</v>
      </c>
      <c r="T18" s="13">
        <f t="shared" si="26"/>
        <v>0</v>
      </c>
      <c r="U18" s="13">
        <f t="shared" si="27"/>
        <v>0</v>
      </c>
    </row>
    <row r="19" spans="2:21" s="8" customFormat="1" ht="16.5" customHeight="1" x14ac:dyDescent="0.25">
      <c r="B19" s="156"/>
      <c r="C19" s="39">
        <f t="shared" si="28"/>
        <v>42440</v>
      </c>
      <c r="D19" s="43"/>
      <c r="E19" s="115"/>
      <c r="F19" s="116"/>
      <c r="G19" s="127">
        <f>IF(L19="X",Gesamt!$D$9,
IF(K19="X",Gesamt!$D$10,
IF(F19-E19&lt;0,F19-E19+24,F19-E19)))</f>
        <v>0</v>
      </c>
      <c r="H19" s="121">
        <f>SUM(M19:Q19)</f>
        <v>0</v>
      </c>
      <c r="I19" s="15">
        <f t="shared" si="16"/>
        <v>0</v>
      </c>
      <c r="J19" s="16">
        <f t="shared" si="17"/>
        <v>0</v>
      </c>
      <c r="K19" s="19" t="str">
        <f>IF(D19="Urlaub","X","")</f>
        <v/>
      </c>
      <c r="L19" s="17" t="str">
        <f t="shared" si="19"/>
        <v/>
      </c>
      <c r="M19" s="12">
        <f t="shared" si="20"/>
        <v>0</v>
      </c>
      <c r="N19" s="13" t="str">
        <f t="shared" si="21"/>
        <v/>
      </c>
      <c r="O19" s="13" t="str">
        <f t="shared" si="22"/>
        <v/>
      </c>
      <c r="P19" s="13" t="str">
        <f t="shared" si="23"/>
        <v/>
      </c>
      <c r="Q19" s="13" t="str">
        <f t="shared" si="24"/>
        <v/>
      </c>
      <c r="R19" s="13" t="b">
        <f>NOT(ISERROR(MATCH(C19,Feiertage!$C:$C,0)))</f>
        <v>0</v>
      </c>
      <c r="S19" s="13">
        <f t="shared" si="25"/>
        <v>0</v>
      </c>
      <c r="T19" s="13">
        <f t="shared" si="26"/>
        <v>0</v>
      </c>
      <c r="U19" s="13">
        <f t="shared" si="27"/>
        <v>0</v>
      </c>
    </row>
    <row r="20" spans="2:21" s="8" customFormat="1" ht="16.5" customHeight="1" x14ac:dyDescent="0.25">
      <c r="B20" s="156"/>
      <c r="C20" s="39">
        <f t="shared" si="28"/>
        <v>42441</v>
      </c>
      <c r="D20" s="43"/>
      <c r="E20" s="115"/>
      <c r="F20" s="116"/>
      <c r="G20" s="127">
        <f>IF(L20="X",Gesamt!$D$9,
IF(K20="X",Gesamt!$D$10,
IF(F20-E20&lt;0,F20-E20+24,F20-E20)))</f>
        <v>0</v>
      </c>
      <c r="H20" s="121">
        <f t="shared" ref="H20:H21" si="29">SUM(M20:Q20)</f>
        <v>0</v>
      </c>
      <c r="I20" s="15">
        <f t="shared" si="16"/>
        <v>0</v>
      </c>
      <c r="J20" s="16">
        <f t="shared" si="17"/>
        <v>0</v>
      </c>
      <c r="K20" s="19" t="str">
        <f>IF(D20="Urlaub","X","")</f>
        <v/>
      </c>
      <c r="L20" s="17" t="str">
        <f t="shared" si="19"/>
        <v/>
      </c>
      <c r="M20" s="20" t="str">
        <f t="shared" si="20"/>
        <v/>
      </c>
      <c r="N20" s="21" t="str">
        <f t="shared" si="21"/>
        <v/>
      </c>
      <c r="O20" s="21" t="str">
        <f t="shared" si="22"/>
        <v/>
      </c>
      <c r="P20" s="21" t="str">
        <f t="shared" si="23"/>
        <v/>
      </c>
      <c r="Q20" s="21">
        <f t="shared" si="24"/>
        <v>0</v>
      </c>
      <c r="R20" s="21" t="b">
        <f>NOT(ISERROR(MATCH(C20,Feiertage!$C:$C,0)))</f>
        <v>0</v>
      </c>
      <c r="S20" s="21">
        <f t="shared" si="25"/>
        <v>0</v>
      </c>
      <c r="T20" s="21">
        <f t="shared" si="26"/>
        <v>0</v>
      </c>
      <c r="U20" s="21">
        <f t="shared" si="27"/>
        <v>0</v>
      </c>
    </row>
    <row r="21" spans="2:21" s="8" customFormat="1" ht="16.5" customHeight="1" x14ac:dyDescent="0.25">
      <c r="B21" s="156"/>
      <c r="C21" s="40">
        <f t="shared" si="28"/>
        <v>42442</v>
      </c>
      <c r="D21" s="44"/>
      <c r="E21" s="117"/>
      <c r="F21" s="118"/>
      <c r="G21" s="128">
        <f>IF(L21="X",Gesamt!$D$9,
IF(K21="X",Gesamt!$D$10,
IF(F21-E21&lt;0,F21-E21+24,F21-E21)))</f>
        <v>0</v>
      </c>
      <c r="H21" s="122">
        <f t="shared" si="29"/>
        <v>0</v>
      </c>
      <c r="I21" s="22">
        <f t="shared" si="16"/>
        <v>0</v>
      </c>
      <c r="J21" s="23">
        <f t="shared" si="17"/>
        <v>0</v>
      </c>
      <c r="K21" s="24" t="str">
        <f>IF(D21="Urlaub","X","")</f>
        <v/>
      </c>
      <c r="L21" s="25" t="str">
        <f>IF(D21="Krank","X","")</f>
        <v/>
      </c>
      <c r="M21" s="26" t="str">
        <f t="shared" si="20"/>
        <v/>
      </c>
      <c r="N21" s="27" t="str">
        <f>IF(R21,U21,"")</f>
        <v/>
      </c>
      <c r="O21" s="27" t="str">
        <f>IF(AND(NOT(R21),R22),SUM(S21:T21),"")</f>
        <v/>
      </c>
      <c r="P21" s="27">
        <f t="shared" si="23"/>
        <v>0</v>
      </c>
      <c r="Q21" s="27" t="str">
        <f t="shared" si="24"/>
        <v/>
      </c>
      <c r="R21" s="27" t="b">
        <f>NOT(ISERROR(MATCH(C21,Feiertage!$C:$C,0)))</f>
        <v>0</v>
      </c>
      <c r="S21" s="27">
        <f t="shared" si="25"/>
        <v>0</v>
      </c>
      <c r="T21" s="27">
        <f t="shared" si="26"/>
        <v>0</v>
      </c>
      <c r="U21" s="27">
        <f t="shared" si="27"/>
        <v>0</v>
      </c>
    </row>
    <row r="22" spans="2:21" s="28" customFormat="1" ht="16.5" customHeight="1" thickBot="1" x14ac:dyDescent="0.3">
      <c r="B22" s="157"/>
      <c r="C22" s="109">
        <f>C21+1</f>
        <v>42443</v>
      </c>
      <c r="D22" s="110"/>
      <c r="E22" s="161" t="s">
        <v>56</v>
      </c>
      <c r="F22" s="162"/>
      <c r="G22" s="129">
        <f>SUM(G15:G21)</f>
        <v>0</v>
      </c>
      <c r="H22" s="123">
        <f>SUM(H15:H21)</f>
        <v>0</v>
      </c>
      <c r="I22" s="29">
        <f>SUM(I15:I21)</f>
        <v>0</v>
      </c>
      <c r="J22" s="30">
        <f>SUM(J15:J21)</f>
        <v>0</v>
      </c>
      <c r="K22" s="31">
        <f>COUNTIF(K15:K21,"X")</f>
        <v>0</v>
      </c>
      <c r="L22" s="32">
        <f>COUNTIF(L15:L21,"X")</f>
        <v>0</v>
      </c>
      <c r="M22" s="33"/>
      <c r="N22" s="34"/>
      <c r="O22" s="34"/>
      <c r="P22" s="34"/>
      <c r="Q22" s="34"/>
      <c r="R22" s="34" t="b">
        <f>NOT(ISERROR(MATCH(C22,Feiertage!$C:$C,0)))</f>
        <v>0</v>
      </c>
      <c r="S22" s="34"/>
      <c r="T22" s="34"/>
      <c r="U22" s="35"/>
    </row>
    <row r="23" spans="2:21" s="8" customFormat="1" ht="16.5" customHeight="1" x14ac:dyDescent="0.25">
      <c r="B23" s="155">
        <f>WEEKNUM(C23,21)</f>
        <v>11</v>
      </c>
      <c r="C23" s="38">
        <f>C21+1</f>
        <v>42443</v>
      </c>
      <c r="D23" s="41"/>
      <c r="E23" s="111"/>
      <c r="F23" s="112"/>
      <c r="G23" s="126">
        <f>IF(L23="X",Gesamt!$D$9,
IF(K23="X",Gesamt!$D$10,
IF(F23-E23&lt;0,F23-E23+24,F23-E23)))</f>
        <v>0</v>
      </c>
      <c r="H23" s="120">
        <f t="shared" ref="H23:H26" si="30">SUM(M23:Q23)</f>
        <v>0</v>
      </c>
      <c r="I23" s="9">
        <f t="shared" ref="I23:I29" si="31">IF(AND(NOT(R24),WEEKDAY(C24,2)=7),
    IF(E23&gt;F23,F23,0),
    IF(AND(NOT(R23),WEEKDAY(C23,2)=7),
        IF(E23&gt;F23,24-E23,F23-E23),
        0))</f>
        <v>0</v>
      </c>
      <c r="J23" s="10">
        <f t="shared" ref="J23:J29" si="32">IF(AND(R23,R24),
    IF(E23&gt;F23,24-E23+F23,F23-E23),
    IF(R23,
        IF(E23&gt;F23,24-E23,F23-E23),
        IF(AND(R24,E23&gt;F23),F23,0)))</f>
        <v>0</v>
      </c>
      <c r="K23" s="7" t="str">
        <f t="shared" ref="K23:K26" si="33">IF(D23="Urlaub","X","")</f>
        <v/>
      </c>
      <c r="L23" s="11" t="str">
        <f t="shared" ref="L23:L28" si="34">IF(D23="Krank","X","")</f>
        <v/>
      </c>
      <c r="M23" s="12">
        <f t="shared" ref="M23:M29" si="35">IF(OR(R23,R24,WEEKDAY(C23,2)=7,WEEKDAY(C24,2)=7),"",SUM(S23:U23))</f>
        <v>0</v>
      </c>
      <c r="N23" s="13" t="str">
        <f t="shared" ref="N23:N28" si="36">IF(R23,U23,"")</f>
        <v/>
      </c>
      <c r="O23" s="13" t="str">
        <f t="shared" ref="O23:O28" si="37">IF(AND(NOT(R23),R24),SUM(S23:T23),"")</f>
        <v/>
      </c>
      <c r="P23" s="13" t="str">
        <f t="shared" ref="P23:P29" si="38">IF(AND(WEEKDAY(C23,2)=7,NOT(R23),NOT(R24)),U23,"")</f>
        <v/>
      </c>
      <c r="Q23" s="13" t="str">
        <f t="shared" ref="Q23:Q29" si="39">IF(AND(WEEKDAY(C24,2)=7,NOT(R23),NOT(R24)),SUM(S23:T23),"")</f>
        <v/>
      </c>
      <c r="R23" s="13" t="b">
        <f>NOT(ISERROR(MATCH(C23,Feiertage!$C:$C,0)))</f>
        <v>0</v>
      </c>
      <c r="S23" s="13">
        <f t="shared" ref="S23:S29" si="40">IF(OR(E23&gt;F23,F23&gt;6),
    IF(E23&lt;=6,6-E23,0),
    F23-E23)</f>
        <v>0</v>
      </c>
      <c r="T23" s="13">
        <f t="shared" ref="T23:T29" si="41">IF(E23&gt;F23,MIN(24-E23,4),
    IF(E23&gt;=20,F23-E23,MAX(F23-20,0)))</f>
        <v>0</v>
      </c>
      <c r="U23" s="13">
        <f t="shared" ref="U23:U29" si="42">IF(E23&gt;F23,MIN(F23,6),0)</f>
        <v>0</v>
      </c>
    </row>
    <row r="24" spans="2:21" s="8" customFormat="1" ht="16.5" customHeight="1" x14ac:dyDescent="0.25">
      <c r="B24" s="156"/>
      <c r="C24" s="39">
        <f>C23+1</f>
        <v>42444</v>
      </c>
      <c r="D24" s="42"/>
      <c r="E24" s="113"/>
      <c r="F24" s="114"/>
      <c r="G24" s="127">
        <f>IF(L24="X",Gesamt!$D$9,
IF(K24="X",Gesamt!$D$10,
IF(F24-E24&lt;0,F24-E24+24,F24-E24)))</f>
        <v>0</v>
      </c>
      <c r="H24" s="121">
        <f t="shared" si="30"/>
        <v>0</v>
      </c>
      <c r="I24" s="15">
        <f t="shared" si="31"/>
        <v>0</v>
      </c>
      <c r="J24" s="16">
        <f t="shared" si="32"/>
        <v>0</v>
      </c>
      <c r="K24" s="14" t="str">
        <f t="shared" si="33"/>
        <v/>
      </c>
      <c r="L24" s="17" t="str">
        <f t="shared" si="34"/>
        <v/>
      </c>
      <c r="M24" s="12">
        <f t="shared" si="35"/>
        <v>0</v>
      </c>
      <c r="N24" s="13" t="str">
        <f t="shared" si="36"/>
        <v/>
      </c>
      <c r="O24" s="13" t="str">
        <f t="shared" si="37"/>
        <v/>
      </c>
      <c r="P24" s="13" t="str">
        <f t="shared" si="38"/>
        <v/>
      </c>
      <c r="Q24" s="13" t="str">
        <f t="shared" si="39"/>
        <v/>
      </c>
      <c r="R24" s="13" t="b">
        <f>NOT(ISERROR(MATCH(C24,Feiertage!$C:$C,0)))</f>
        <v>0</v>
      </c>
      <c r="S24" s="13">
        <f t="shared" si="40"/>
        <v>0</v>
      </c>
      <c r="T24" s="13">
        <f t="shared" si="41"/>
        <v>0</v>
      </c>
      <c r="U24" s="13">
        <f t="shared" si="42"/>
        <v>0</v>
      </c>
    </row>
    <row r="25" spans="2:21" s="8" customFormat="1" ht="16.5" customHeight="1" x14ac:dyDescent="0.25">
      <c r="B25" s="156"/>
      <c r="C25" s="39">
        <f t="shared" ref="C25:C29" si="43">C24+1</f>
        <v>42445</v>
      </c>
      <c r="D25" s="42"/>
      <c r="E25" s="113"/>
      <c r="F25" s="114"/>
      <c r="G25" s="127">
        <f>IF(L25="X",Gesamt!$D$9,
IF(K25="X",Gesamt!$D$10,
IF(F25-E25&lt;0,F25-E25+24,F25-E25)))</f>
        <v>0</v>
      </c>
      <c r="H25" s="121">
        <f t="shared" si="30"/>
        <v>0</v>
      </c>
      <c r="I25" s="15">
        <f t="shared" si="31"/>
        <v>0</v>
      </c>
      <c r="J25" s="16">
        <f t="shared" si="32"/>
        <v>0</v>
      </c>
      <c r="K25" s="14" t="str">
        <f t="shared" si="33"/>
        <v/>
      </c>
      <c r="L25" s="17" t="str">
        <f t="shared" si="34"/>
        <v/>
      </c>
      <c r="M25" s="12">
        <f t="shared" si="35"/>
        <v>0</v>
      </c>
      <c r="N25" s="13" t="str">
        <f t="shared" si="36"/>
        <v/>
      </c>
      <c r="O25" s="13" t="str">
        <f t="shared" si="37"/>
        <v/>
      </c>
      <c r="P25" s="13" t="str">
        <f t="shared" si="38"/>
        <v/>
      </c>
      <c r="Q25" s="13" t="str">
        <f t="shared" si="39"/>
        <v/>
      </c>
      <c r="R25" s="13" t="b">
        <f>NOT(ISERROR(MATCH(C25,Feiertage!$C:$C,0)))</f>
        <v>0</v>
      </c>
      <c r="S25" s="13">
        <f t="shared" si="40"/>
        <v>0</v>
      </c>
      <c r="T25" s="13">
        <f t="shared" si="41"/>
        <v>0</v>
      </c>
      <c r="U25" s="13">
        <f t="shared" si="42"/>
        <v>0</v>
      </c>
    </row>
    <row r="26" spans="2:21" s="28" customFormat="1" ht="16.5" customHeight="1" x14ac:dyDescent="0.25">
      <c r="B26" s="156"/>
      <c r="C26" s="39">
        <f t="shared" si="43"/>
        <v>42446</v>
      </c>
      <c r="D26" s="43"/>
      <c r="E26" s="115"/>
      <c r="F26" s="116"/>
      <c r="G26" s="127">
        <f>IF(L26="X",Gesamt!$D$9,
IF(K26="X",Gesamt!$D$10,
IF(F26-E26&lt;0,F26-E26+24,F26-E26)))</f>
        <v>0</v>
      </c>
      <c r="H26" s="121">
        <f t="shared" si="30"/>
        <v>0</v>
      </c>
      <c r="I26" s="15">
        <f t="shared" si="31"/>
        <v>0</v>
      </c>
      <c r="J26" s="16">
        <f t="shared" si="32"/>
        <v>0</v>
      </c>
      <c r="K26" s="19" t="str">
        <f t="shared" si="33"/>
        <v/>
      </c>
      <c r="L26" s="17" t="str">
        <f t="shared" si="34"/>
        <v/>
      </c>
      <c r="M26" s="12">
        <f t="shared" si="35"/>
        <v>0</v>
      </c>
      <c r="N26" s="13" t="str">
        <f t="shared" si="36"/>
        <v/>
      </c>
      <c r="O26" s="13" t="str">
        <f t="shared" si="37"/>
        <v/>
      </c>
      <c r="P26" s="13" t="str">
        <f t="shared" si="38"/>
        <v/>
      </c>
      <c r="Q26" s="13" t="str">
        <f t="shared" si="39"/>
        <v/>
      </c>
      <c r="R26" s="13" t="b">
        <f>NOT(ISERROR(MATCH(C26,Feiertage!$C:$C,0)))</f>
        <v>0</v>
      </c>
      <c r="S26" s="13">
        <f t="shared" si="40"/>
        <v>0</v>
      </c>
      <c r="T26" s="13">
        <f t="shared" si="41"/>
        <v>0</v>
      </c>
      <c r="U26" s="13">
        <f t="shared" si="42"/>
        <v>0</v>
      </c>
    </row>
    <row r="27" spans="2:21" s="8" customFormat="1" ht="16.5" customHeight="1" x14ac:dyDescent="0.25">
      <c r="B27" s="156"/>
      <c r="C27" s="39">
        <f t="shared" si="43"/>
        <v>42447</v>
      </c>
      <c r="D27" s="43"/>
      <c r="E27" s="115"/>
      <c r="F27" s="116"/>
      <c r="G27" s="127">
        <f>IF(L27="X",Gesamt!$D$9,
IF(K27="X",Gesamt!$D$10,
IF(F27-E27&lt;0,F27-E27+24,F27-E27)))</f>
        <v>0</v>
      </c>
      <c r="H27" s="121">
        <f>SUM(M27:Q27)</f>
        <v>0</v>
      </c>
      <c r="I27" s="15">
        <f t="shared" si="31"/>
        <v>0</v>
      </c>
      <c r="J27" s="16">
        <f t="shared" si="32"/>
        <v>0</v>
      </c>
      <c r="K27" s="19" t="str">
        <f>IF(D27="Urlaub","X","")</f>
        <v/>
      </c>
      <c r="L27" s="17" t="str">
        <f t="shared" si="34"/>
        <v/>
      </c>
      <c r="M27" s="12">
        <f t="shared" si="35"/>
        <v>0</v>
      </c>
      <c r="N27" s="13" t="str">
        <f t="shared" si="36"/>
        <v/>
      </c>
      <c r="O27" s="13" t="str">
        <f t="shared" si="37"/>
        <v/>
      </c>
      <c r="P27" s="13" t="str">
        <f t="shared" si="38"/>
        <v/>
      </c>
      <c r="Q27" s="13" t="str">
        <f t="shared" si="39"/>
        <v/>
      </c>
      <c r="R27" s="13" t="b">
        <f>NOT(ISERROR(MATCH(C27,Feiertage!$C:$C,0)))</f>
        <v>0</v>
      </c>
      <c r="S27" s="13">
        <f t="shared" si="40"/>
        <v>0</v>
      </c>
      <c r="T27" s="13">
        <f t="shared" si="41"/>
        <v>0</v>
      </c>
      <c r="U27" s="13">
        <f t="shared" si="42"/>
        <v>0</v>
      </c>
    </row>
    <row r="28" spans="2:21" s="8" customFormat="1" ht="16.5" customHeight="1" x14ac:dyDescent="0.25">
      <c r="B28" s="156"/>
      <c r="C28" s="39">
        <f t="shared" si="43"/>
        <v>42448</v>
      </c>
      <c r="D28" s="43"/>
      <c r="E28" s="115"/>
      <c r="F28" s="116"/>
      <c r="G28" s="127">
        <f>IF(L28="X",Gesamt!$D$9,
IF(K28="X",Gesamt!$D$10,
IF(F28-E28&lt;0,F28-E28+24,F28-E28)))</f>
        <v>0</v>
      </c>
      <c r="H28" s="121">
        <f t="shared" ref="H28:H29" si="44">SUM(M28:Q28)</f>
        <v>0</v>
      </c>
      <c r="I28" s="15">
        <f t="shared" si="31"/>
        <v>0</v>
      </c>
      <c r="J28" s="16">
        <f t="shared" si="32"/>
        <v>0</v>
      </c>
      <c r="K28" s="19" t="str">
        <f>IF(D28="Urlaub","X","")</f>
        <v/>
      </c>
      <c r="L28" s="17" t="str">
        <f t="shared" si="34"/>
        <v/>
      </c>
      <c r="M28" s="20" t="str">
        <f t="shared" si="35"/>
        <v/>
      </c>
      <c r="N28" s="21" t="str">
        <f t="shared" si="36"/>
        <v/>
      </c>
      <c r="O28" s="21" t="str">
        <f t="shared" si="37"/>
        <v/>
      </c>
      <c r="P28" s="21" t="str">
        <f t="shared" si="38"/>
        <v/>
      </c>
      <c r="Q28" s="21">
        <f t="shared" si="39"/>
        <v>0</v>
      </c>
      <c r="R28" s="21" t="b">
        <f>NOT(ISERROR(MATCH(C28,Feiertage!$C:$C,0)))</f>
        <v>0</v>
      </c>
      <c r="S28" s="21">
        <f t="shared" si="40"/>
        <v>0</v>
      </c>
      <c r="T28" s="21">
        <f t="shared" si="41"/>
        <v>0</v>
      </c>
      <c r="U28" s="21">
        <f t="shared" si="42"/>
        <v>0</v>
      </c>
    </row>
    <row r="29" spans="2:21" s="8" customFormat="1" ht="16.5" customHeight="1" x14ac:dyDescent="0.25">
      <c r="B29" s="156"/>
      <c r="C29" s="40">
        <f t="shared" si="43"/>
        <v>42449</v>
      </c>
      <c r="D29" s="44"/>
      <c r="E29" s="117"/>
      <c r="F29" s="118"/>
      <c r="G29" s="128">
        <f>IF(L29="X",Gesamt!$D$9,
IF(K29="X",Gesamt!$D$10,
IF(F29-E29&lt;0,F29-E29+24,F29-E29)))</f>
        <v>0</v>
      </c>
      <c r="H29" s="122">
        <f t="shared" si="44"/>
        <v>0</v>
      </c>
      <c r="I29" s="22">
        <f t="shared" si="31"/>
        <v>0</v>
      </c>
      <c r="J29" s="23">
        <f t="shared" si="32"/>
        <v>0</v>
      </c>
      <c r="K29" s="24" t="str">
        <f>IF(D29="Urlaub","X","")</f>
        <v/>
      </c>
      <c r="L29" s="25" t="str">
        <f>IF(D29="Krank","X","")</f>
        <v/>
      </c>
      <c r="M29" s="26" t="str">
        <f t="shared" si="35"/>
        <v/>
      </c>
      <c r="N29" s="27" t="str">
        <f>IF(R29,U29,"")</f>
        <v/>
      </c>
      <c r="O29" s="27" t="str">
        <f>IF(AND(NOT(R29),R30),SUM(S29:T29),"")</f>
        <v/>
      </c>
      <c r="P29" s="27">
        <f t="shared" si="38"/>
        <v>0</v>
      </c>
      <c r="Q29" s="27" t="str">
        <f t="shared" si="39"/>
        <v/>
      </c>
      <c r="R29" s="27" t="b">
        <f>NOT(ISERROR(MATCH(C29,Feiertage!$C:$C,0)))</f>
        <v>0</v>
      </c>
      <c r="S29" s="27">
        <f t="shared" si="40"/>
        <v>0</v>
      </c>
      <c r="T29" s="27">
        <f t="shared" si="41"/>
        <v>0</v>
      </c>
      <c r="U29" s="27">
        <f t="shared" si="42"/>
        <v>0</v>
      </c>
    </row>
    <row r="30" spans="2:21" s="28" customFormat="1" ht="16.5" customHeight="1" thickBot="1" x14ac:dyDescent="0.3">
      <c r="B30" s="157"/>
      <c r="C30" s="109">
        <f>C29+1</f>
        <v>42450</v>
      </c>
      <c r="D30" s="110"/>
      <c r="E30" s="161" t="s">
        <v>56</v>
      </c>
      <c r="F30" s="162"/>
      <c r="G30" s="129">
        <f>SUM(G23:G29)</f>
        <v>0</v>
      </c>
      <c r="H30" s="123">
        <f>SUM(H23:H29)</f>
        <v>0</v>
      </c>
      <c r="I30" s="29">
        <f>SUM(I23:I29)</f>
        <v>0</v>
      </c>
      <c r="J30" s="30">
        <f>SUM(J23:J29)</f>
        <v>0</v>
      </c>
      <c r="K30" s="31">
        <f>COUNTIF(K23:K29,"X")</f>
        <v>0</v>
      </c>
      <c r="L30" s="32">
        <f>COUNTIF(L23:L29,"X")</f>
        <v>0</v>
      </c>
      <c r="M30" s="33"/>
      <c r="N30" s="34"/>
      <c r="O30" s="34"/>
      <c r="P30" s="34"/>
      <c r="Q30" s="34"/>
      <c r="R30" s="34" t="b">
        <f>NOT(ISERROR(MATCH(C30,Feiertage!$C:$C,0)))</f>
        <v>0</v>
      </c>
      <c r="S30" s="34"/>
      <c r="T30" s="34"/>
      <c r="U30" s="35"/>
    </row>
    <row r="31" spans="2:21" s="8" customFormat="1" ht="16.5" customHeight="1" x14ac:dyDescent="0.25">
      <c r="B31" s="155">
        <f>WEEKNUM(C31,21)</f>
        <v>12</v>
      </c>
      <c r="C31" s="38">
        <f>C29+1</f>
        <v>42450</v>
      </c>
      <c r="D31" s="41"/>
      <c r="E31" s="111"/>
      <c r="F31" s="112"/>
      <c r="G31" s="126">
        <f>IF(L31="X",Gesamt!$D$9,
IF(K31="X",Gesamt!$D$10,
IF(F31-E31&lt;0,F31-E31+24,F31-E31)))</f>
        <v>0</v>
      </c>
      <c r="H31" s="120">
        <f t="shared" ref="H31:H34" si="45">SUM(M31:Q31)</f>
        <v>0</v>
      </c>
      <c r="I31" s="9">
        <f t="shared" ref="I31:I37" si="46">IF(AND(NOT(R32),WEEKDAY(C32,2)=7),
    IF(E31&gt;F31,F31,0),
    IF(AND(NOT(R31),WEEKDAY(C31,2)=7),
        IF(E31&gt;F31,24-E31,F31-E31),
        0))</f>
        <v>0</v>
      </c>
      <c r="J31" s="10">
        <f t="shared" ref="J31:J37" si="47">IF(AND(R31,R32),
    IF(E31&gt;F31,24-E31+F31,F31-E31),
    IF(R31,
        IF(E31&gt;F31,24-E31,F31-E31),
        IF(AND(R32,E31&gt;F31),F31,0)))</f>
        <v>0</v>
      </c>
      <c r="K31" s="7" t="str">
        <f t="shared" ref="K31:K34" si="48">IF(D31="Urlaub","X","")</f>
        <v/>
      </c>
      <c r="L31" s="11" t="str">
        <f t="shared" ref="L31:L36" si="49">IF(D31="Krank","X","")</f>
        <v/>
      </c>
      <c r="M31" s="12">
        <f t="shared" ref="M31:M37" si="50">IF(OR(R31,R32,WEEKDAY(C31,2)=7,WEEKDAY(C32,2)=7),"",SUM(S31:U31))</f>
        <v>0</v>
      </c>
      <c r="N31" s="13" t="str">
        <f t="shared" ref="N31:N36" si="51">IF(R31,U31,"")</f>
        <v/>
      </c>
      <c r="O31" s="13" t="str">
        <f t="shared" ref="O31:O36" si="52">IF(AND(NOT(R31),R32),SUM(S31:T31),"")</f>
        <v/>
      </c>
      <c r="P31" s="13" t="str">
        <f t="shared" ref="P31:P37" si="53">IF(AND(WEEKDAY(C31,2)=7,NOT(R31),NOT(R32)),U31,"")</f>
        <v/>
      </c>
      <c r="Q31" s="13" t="str">
        <f t="shared" ref="Q31:Q37" si="54">IF(AND(WEEKDAY(C32,2)=7,NOT(R31),NOT(R32)),SUM(S31:T31),"")</f>
        <v/>
      </c>
      <c r="R31" s="13" t="b">
        <f>NOT(ISERROR(MATCH(C31,Feiertage!$C:$C,0)))</f>
        <v>0</v>
      </c>
      <c r="S31" s="13">
        <f t="shared" ref="S31:S37" si="55">IF(OR(E31&gt;F31,F31&gt;6),
    IF(E31&lt;=6,6-E31,0),
    F31-E31)</f>
        <v>0</v>
      </c>
      <c r="T31" s="13">
        <f t="shared" ref="T31:T37" si="56">IF(E31&gt;F31,MIN(24-E31,4),
    IF(E31&gt;=20,F31-E31,MAX(F31-20,0)))</f>
        <v>0</v>
      </c>
      <c r="U31" s="13">
        <f t="shared" ref="U31:U37" si="57">IF(E31&gt;F31,MIN(F31,6),0)</f>
        <v>0</v>
      </c>
    </row>
    <row r="32" spans="2:21" s="8" customFormat="1" ht="16.5" customHeight="1" x14ac:dyDescent="0.25">
      <c r="B32" s="156"/>
      <c r="C32" s="39">
        <f>C31+1</f>
        <v>42451</v>
      </c>
      <c r="D32" s="42"/>
      <c r="E32" s="113"/>
      <c r="F32" s="114"/>
      <c r="G32" s="127">
        <f>IF(L32="X",Gesamt!$D$9,
IF(K32="X",Gesamt!$D$10,
IF(F32-E32&lt;0,F32-E32+24,F32-E32)))</f>
        <v>0</v>
      </c>
      <c r="H32" s="121">
        <f t="shared" si="45"/>
        <v>0</v>
      </c>
      <c r="I32" s="15">
        <f t="shared" si="46"/>
        <v>0</v>
      </c>
      <c r="J32" s="16">
        <f t="shared" si="47"/>
        <v>0</v>
      </c>
      <c r="K32" s="14" t="str">
        <f t="shared" si="48"/>
        <v/>
      </c>
      <c r="L32" s="17" t="str">
        <f t="shared" si="49"/>
        <v/>
      </c>
      <c r="M32" s="12">
        <f t="shared" si="50"/>
        <v>0</v>
      </c>
      <c r="N32" s="13" t="str">
        <f t="shared" si="51"/>
        <v/>
      </c>
      <c r="O32" s="13" t="str">
        <f t="shared" si="52"/>
        <v/>
      </c>
      <c r="P32" s="13" t="str">
        <f t="shared" si="53"/>
        <v/>
      </c>
      <c r="Q32" s="13" t="str">
        <f t="shared" si="54"/>
        <v/>
      </c>
      <c r="R32" s="13" t="b">
        <f>NOT(ISERROR(MATCH(C32,Feiertage!$C:$C,0)))</f>
        <v>0</v>
      </c>
      <c r="S32" s="13">
        <f t="shared" si="55"/>
        <v>0</v>
      </c>
      <c r="T32" s="13">
        <f t="shared" si="56"/>
        <v>0</v>
      </c>
      <c r="U32" s="13">
        <f t="shared" si="57"/>
        <v>0</v>
      </c>
    </row>
    <row r="33" spans="2:21" s="8" customFormat="1" ht="16.5" customHeight="1" x14ac:dyDescent="0.25">
      <c r="B33" s="156"/>
      <c r="C33" s="39">
        <f t="shared" ref="C33:C37" si="58">C32+1</f>
        <v>42452</v>
      </c>
      <c r="D33" s="42"/>
      <c r="E33" s="113"/>
      <c r="F33" s="114"/>
      <c r="G33" s="127">
        <f>IF(L33="X",Gesamt!$D$9,
IF(K33="X",Gesamt!$D$10,
IF(F33-E33&lt;0,F33-E33+24,F33-E33)))</f>
        <v>0</v>
      </c>
      <c r="H33" s="121">
        <f t="shared" si="45"/>
        <v>0</v>
      </c>
      <c r="I33" s="15">
        <f t="shared" si="46"/>
        <v>0</v>
      </c>
      <c r="J33" s="16">
        <f t="shared" si="47"/>
        <v>0</v>
      </c>
      <c r="K33" s="14" t="str">
        <f t="shared" si="48"/>
        <v/>
      </c>
      <c r="L33" s="17" t="str">
        <f t="shared" si="49"/>
        <v/>
      </c>
      <c r="M33" s="12">
        <f t="shared" si="50"/>
        <v>0</v>
      </c>
      <c r="N33" s="13" t="str">
        <f t="shared" si="51"/>
        <v/>
      </c>
      <c r="O33" s="13" t="str">
        <f t="shared" si="52"/>
        <v/>
      </c>
      <c r="P33" s="13" t="str">
        <f t="shared" si="53"/>
        <v/>
      </c>
      <c r="Q33" s="13" t="str">
        <f t="shared" si="54"/>
        <v/>
      </c>
      <c r="R33" s="13" t="b">
        <f>NOT(ISERROR(MATCH(C33,Feiertage!$C:$C,0)))</f>
        <v>0</v>
      </c>
      <c r="S33" s="13">
        <f t="shared" si="55"/>
        <v>0</v>
      </c>
      <c r="T33" s="13">
        <f t="shared" si="56"/>
        <v>0</v>
      </c>
      <c r="U33" s="13">
        <f t="shared" si="57"/>
        <v>0</v>
      </c>
    </row>
    <row r="34" spans="2:21" s="28" customFormat="1" ht="16.5" customHeight="1" x14ac:dyDescent="0.25">
      <c r="B34" s="156"/>
      <c r="C34" s="39">
        <f t="shared" si="58"/>
        <v>42453</v>
      </c>
      <c r="D34" s="43"/>
      <c r="E34" s="115"/>
      <c r="F34" s="116"/>
      <c r="G34" s="127">
        <f>IF(L34="X",Gesamt!$D$9,
IF(K34="X",Gesamt!$D$10,
IF(F34-E34&lt;0,F34-E34+24,F34-E34)))</f>
        <v>0</v>
      </c>
      <c r="H34" s="121">
        <f t="shared" si="45"/>
        <v>0</v>
      </c>
      <c r="I34" s="15">
        <f t="shared" si="46"/>
        <v>0</v>
      </c>
      <c r="J34" s="16">
        <f t="shared" si="47"/>
        <v>0</v>
      </c>
      <c r="K34" s="19" t="str">
        <f t="shared" si="48"/>
        <v/>
      </c>
      <c r="L34" s="17" t="str">
        <f t="shared" si="49"/>
        <v/>
      </c>
      <c r="M34" s="12" t="str">
        <f t="shared" si="50"/>
        <v/>
      </c>
      <c r="N34" s="13" t="str">
        <f t="shared" si="51"/>
        <v/>
      </c>
      <c r="O34" s="13">
        <f t="shared" si="52"/>
        <v>0</v>
      </c>
      <c r="P34" s="13" t="str">
        <f t="shared" si="53"/>
        <v/>
      </c>
      <c r="Q34" s="13" t="str">
        <f t="shared" si="54"/>
        <v/>
      </c>
      <c r="R34" s="13" t="b">
        <f>NOT(ISERROR(MATCH(C34,Feiertage!$C:$C,0)))</f>
        <v>0</v>
      </c>
      <c r="S34" s="13">
        <f t="shared" si="55"/>
        <v>0</v>
      </c>
      <c r="T34" s="13">
        <f t="shared" si="56"/>
        <v>0</v>
      </c>
      <c r="U34" s="13">
        <f t="shared" si="57"/>
        <v>0</v>
      </c>
    </row>
    <row r="35" spans="2:21" s="8" customFormat="1" ht="16.5" customHeight="1" x14ac:dyDescent="0.25">
      <c r="B35" s="156"/>
      <c r="C35" s="39">
        <f t="shared" si="58"/>
        <v>42454</v>
      </c>
      <c r="D35" s="43"/>
      <c r="E35" s="115"/>
      <c r="F35" s="116"/>
      <c r="G35" s="127">
        <f>IF(L35="X",Gesamt!$D$9,
IF(K35="X",Gesamt!$D$10,
IF(F35-E35&lt;0,F35-E35+24,F35-E35)))</f>
        <v>0</v>
      </c>
      <c r="H35" s="121">
        <f>SUM(M35:Q35)</f>
        <v>0</v>
      </c>
      <c r="I35" s="15">
        <f t="shared" si="46"/>
        <v>0</v>
      </c>
      <c r="J35" s="16">
        <f t="shared" si="47"/>
        <v>0</v>
      </c>
      <c r="K35" s="19" t="str">
        <f>IF(D35="Urlaub","X","")</f>
        <v/>
      </c>
      <c r="L35" s="17" t="str">
        <f t="shared" si="49"/>
        <v/>
      </c>
      <c r="M35" s="12" t="str">
        <f t="shared" si="50"/>
        <v/>
      </c>
      <c r="N35" s="13">
        <f t="shared" si="51"/>
        <v>0</v>
      </c>
      <c r="O35" s="13" t="str">
        <f t="shared" si="52"/>
        <v/>
      </c>
      <c r="P35" s="13" t="str">
        <f t="shared" si="53"/>
        <v/>
      </c>
      <c r="Q35" s="13" t="str">
        <f t="shared" si="54"/>
        <v/>
      </c>
      <c r="R35" s="13" t="b">
        <f>NOT(ISERROR(MATCH(C35,Feiertage!$C:$C,0)))</f>
        <v>1</v>
      </c>
      <c r="S35" s="13">
        <f t="shared" si="55"/>
        <v>0</v>
      </c>
      <c r="T35" s="13">
        <f t="shared" si="56"/>
        <v>0</v>
      </c>
      <c r="U35" s="13">
        <f t="shared" si="57"/>
        <v>0</v>
      </c>
    </row>
    <row r="36" spans="2:21" s="8" customFormat="1" ht="16.5" customHeight="1" x14ac:dyDescent="0.25">
      <c r="B36" s="156"/>
      <c r="C36" s="39">
        <f t="shared" si="58"/>
        <v>42455</v>
      </c>
      <c r="D36" s="43"/>
      <c r="E36" s="115"/>
      <c r="F36" s="116"/>
      <c r="G36" s="127">
        <f>IF(L36="X",Gesamt!$D$9,
IF(K36="X",Gesamt!$D$10,
IF(F36-E36&lt;0,F36-E36+24,F36-E36)))</f>
        <v>0</v>
      </c>
      <c r="H36" s="121">
        <f t="shared" ref="H36:H37" si="59">SUM(M36:Q36)</f>
        <v>0</v>
      </c>
      <c r="I36" s="15">
        <f t="shared" si="46"/>
        <v>0</v>
      </c>
      <c r="J36" s="16">
        <f t="shared" si="47"/>
        <v>0</v>
      </c>
      <c r="K36" s="19" t="str">
        <f>IF(D36="Urlaub","X","")</f>
        <v/>
      </c>
      <c r="L36" s="17" t="str">
        <f t="shared" si="49"/>
        <v/>
      </c>
      <c r="M36" s="20" t="str">
        <f t="shared" si="50"/>
        <v/>
      </c>
      <c r="N36" s="21" t="str">
        <f t="shared" si="51"/>
        <v/>
      </c>
      <c r="O36" s="21" t="str">
        <f t="shared" si="52"/>
        <v/>
      </c>
      <c r="P36" s="21" t="str">
        <f t="shared" si="53"/>
        <v/>
      </c>
      <c r="Q36" s="21">
        <f t="shared" si="54"/>
        <v>0</v>
      </c>
      <c r="R36" s="21" t="b">
        <f>NOT(ISERROR(MATCH(C36,Feiertage!$C:$C,0)))</f>
        <v>0</v>
      </c>
      <c r="S36" s="21">
        <f t="shared" si="55"/>
        <v>0</v>
      </c>
      <c r="T36" s="21">
        <f t="shared" si="56"/>
        <v>0</v>
      </c>
      <c r="U36" s="21">
        <f t="shared" si="57"/>
        <v>0</v>
      </c>
    </row>
    <row r="37" spans="2:21" s="8" customFormat="1" ht="16.5" customHeight="1" x14ac:dyDescent="0.25">
      <c r="B37" s="156"/>
      <c r="C37" s="40">
        <f t="shared" si="58"/>
        <v>42456</v>
      </c>
      <c r="D37" s="44"/>
      <c r="E37" s="117"/>
      <c r="F37" s="118"/>
      <c r="G37" s="128">
        <f>IF(L37="X",Gesamt!$D$9,
IF(K37="X",Gesamt!$D$10,
IF(F37-E37&lt;0,F37-E37+24,F37-E37)))</f>
        <v>0</v>
      </c>
      <c r="H37" s="122">
        <f t="shared" si="59"/>
        <v>0</v>
      </c>
      <c r="I37" s="22">
        <f t="shared" si="46"/>
        <v>0</v>
      </c>
      <c r="J37" s="23">
        <f t="shared" si="47"/>
        <v>0</v>
      </c>
      <c r="K37" s="24" t="str">
        <f>IF(D37="Urlaub","X","")</f>
        <v/>
      </c>
      <c r="L37" s="25" t="str">
        <f>IF(D37="Krank","X","")</f>
        <v/>
      </c>
      <c r="M37" s="26" t="str">
        <f t="shared" si="50"/>
        <v/>
      </c>
      <c r="N37" s="27" t="str">
        <f>IF(R37,U37,"")</f>
        <v/>
      </c>
      <c r="O37" s="27">
        <f>IF(AND(NOT(R37),R38),SUM(S37:T37),"")</f>
        <v>0</v>
      </c>
      <c r="P37" s="27" t="str">
        <f t="shared" si="53"/>
        <v/>
      </c>
      <c r="Q37" s="27" t="str">
        <f t="shared" si="54"/>
        <v/>
      </c>
      <c r="R37" s="27" t="b">
        <f>NOT(ISERROR(MATCH(C37,Feiertage!$C:$C,0)))</f>
        <v>0</v>
      </c>
      <c r="S37" s="27">
        <f t="shared" si="55"/>
        <v>0</v>
      </c>
      <c r="T37" s="27">
        <f t="shared" si="56"/>
        <v>0</v>
      </c>
      <c r="U37" s="27">
        <f t="shared" si="57"/>
        <v>0</v>
      </c>
    </row>
    <row r="38" spans="2:21" s="28" customFormat="1" ht="16.5" customHeight="1" thickBot="1" x14ac:dyDescent="0.3">
      <c r="B38" s="157"/>
      <c r="C38" s="109">
        <f>C37+1</f>
        <v>42457</v>
      </c>
      <c r="D38" s="110"/>
      <c r="E38" s="161" t="s">
        <v>56</v>
      </c>
      <c r="F38" s="162"/>
      <c r="G38" s="129">
        <f>SUM(G31:G37)</f>
        <v>0</v>
      </c>
      <c r="H38" s="123">
        <f>SUM(H31:H37)</f>
        <v>0</v>
      </c>
      <c r="I38" s="29">
        <f>SUM(I31:I37)</f>
        <v>0</v>
      </c>
      <c r="J38" s="30">
        <f>SUM(J31:J37)</f>
        <v>0</v>
      </c>
      <c r="K38" s="31">
        <f>COUNTIF(K31:K37,"X")</f>
        <v>0</v>
      </c>
      <c r="L38" s="32">
        <f>COUNTIF(L31:L37,"X")</f>
        <v>0</v>
      </c>
      <c r="M38" s="33"/>
      <c r="N38" s="34"/>
      <c r="O38" s="34"/>
      <c r="P38" s="34"/>
      <c r="Q38" s="34"/>
      <c r="R38" s="34" t="b">
        <f>NOT(ISERROR(MATCH(C38,Feiertage!$C:$C,0)))</f>
        <v>1</v>
      </c>
      <c r="S38" s="34"/>
      <c r="T38" s="34"/>
      <c r="U38" s="35"/>
    </row>
    <row r="39" spans="2:21" s="8" customFormat="1" ht="16.5" customHeight="1" x14ac:dyDescent="0.25">
      <c r="B39" s="158">
        <f>IF(MONTH(C39)=MONTH($C$1),WEEKNUM(C39,21))</f>
        <v>13</v>
      </c>
      <c r="C39" s="38">
        <f>C37+1</f>
        <v>42457</v>
      </c>
      <c r="D39" s="41"/>
      <c r="E39" s="111"/>
      <c r="F39" s="112"/>
      <c r="G39" s="126">
        <f>IF(L39="X",Gesamt!$D$9,
IF(K39="X",Gesamt!$D$10,
IF(F39-E39&lt;0,F39-E39+24,F39-E39)))</f>
        <v>0</v>
      </c>
      <c r="H39" s="120">
        <f t="shared" ref="H39:H42" si="60">SUM(M39:Q39)</f>
        <v>0</v>
      </c>
      <c r="I39" s="9">
        <f t="shared" ref="I39:I45" si="61">IF(AND(NOT(R40),WEEKDAY(C40,2)=7),
    IF(E39&gt;F39,F39,0),
    IF(AND(NOT(R39),WEEKDAY(C39,2)=7),
        IF(E39&gt;F39,24-E39,F39-E39),
        0))</f>
        <v>0</v>
      </c>
      <c r="J39" s="10">
        <f t="shared" ref="J39:J45" si="62">IF(AND(R39,R40),
    IF(E39&gt;F39,24-E39+F39,F39-E39),
    IF(R39,
        IF(E39&gt;F39,24-E39,F39-E39),
        IF(AND(R40,E39&gt;F39),F39,0)))</f>
        <v>0</v>
      </c>
      <c r="K39" s="7" t="str">
        <f t="shared" ref="K39:K42" si="63">IF(D39="Urlaub","X","")</f>
        <v/>
      </c>
      <c r="L39" s="11" t="str">
        <f t="shared" ref="L39:L44" si="64">IF(D39="Krank","X","")</f>
        <v/>
      </c>
      <c r="M39" s="12" t="str">
        <f t="shared" ref="M39:M45" si="65">IF(OR(R39,R40,WEEKDAY(C39,2)=7,WEEKDAY(C40,2)=7),"",SUM(S39:U39))</f>
        <v/>
      </c>
      <c r="N39" s="13">
        <f t="shared" ref="N39:N44" si="66">IF(R39,U39,"")</f>
        <v>0</v>
      </c>
      <c r="O39" s="13" t="str">
        <f t="shared" ref="O39:O44" si="67">IF(AND(NOT(R39),R40),SUM(S39:T39),"")</f>
        <v/>
      </c>
      <c r="P39" s="13" t="str">
        <f t="shared" ref="P39:P45" si="68">IF(AND(WEEKDAY(C39,2)=7,NOT(R39),NOT(R40)),U39,"")</f>
        <v/>
      </c>
      <c r="Q39" s="13" t="str">
        <f t="shared" ref="Q39:Q45" si="69">IF(AND(WEEKDAY(C40,2)=7,NOT(R39),NOT(R40)),SUM(S39:T39),"")</f>
        <v/>
      </c>
      <c r="R39" s="13" t="b">
        <f>NOT(ISERROR(MATCH(C39,Feiertage!$C:$C,0)))</f>
        <v>1</v>
      </c>
      <c r="S39" s="13">
        <f t="shared" ref="S39:S45" si="70">IF(OR(E39&gt;F39,F39&gt;6),
    IF(E39&lt;=6,6-E39,0),
    F39-E39)</f>
        <v>0</v>
      </c>
      <c r="T39" s="13">
        <f t="shared" ref="T39:T45" si="71">IF(E39&gt;F39,MIN(24-E39,4),
    IF(E39&gt;=20,F39-E39,MAX(F39-20,0)))</f>
        <v>0</v>
      </c>
      <c r="U39" s="13">
        <f t="shared" ref="U39:U45" si="72">IF(E39&gt;F39,MIN(F39,6),0)</f>
        <v>0</v>
      </c>
    </row>
    <row r="40" spans="2:21" s="8" customFormat="1" ht="16.5" customHeight="1" x14ac:dyDescent="0.25">
      <c r="B40" s="159"/>
      <c r="C40" s="39">
        <f>C39+1</f>
        <v>42458</v>
      </c>
      <c r="D40" s="42"/>
      <c r="E40" s="113"/>
      <c r="F40" s="114"/>
      <c r="G40" s="127">
        <f>IF(L40="X",Gesamt!$D$9,
IF(K40="X",Gesamt!$D$10,
IF(F40-E40&lt;0,F40-E40+24,F40-E40)))</f>
        <v>0</v>
      </c>
      <c r="H40" s="121">
        <f t="shared" si="60"/>
        <v>0</v>
      </c>
      <c r="I40" s="15">
        <f t="shared" si="61"/>
        <v>0</v>
      </c>
      <c r="J40" s="16">
        <f t="shared" si="62"/>
        <v>0</v>
      </c>
      <c r="K40" s="14" t="str">
        <f t="shared" si="63"/>
        <v/>
      </c>
      <c r="L40" s="17" t="str">
        <f t="shared" si="64"/>
        <v/>
      </c>
      <c r="M40" s="12">
        <f t="shared" si="65"/>
        <v>0</v>
      </c>
      <c r="N40" s="13" t="str">
        <f t="shared" si="66"/>
        <v/>
      </c>
      <c r="O40" s="13" t="str">
        <f t="shared" si="67"/>
        <v/>
      </c>
      <c r="P40" s="13" t="str">
        <f t="shared" si="68"/>
        <v/>
      </c>
      <c r="Q40" s="13" t="str">
        <f t="shared" si="69"/>
        <v/>
      </c>
      <c r="R40" s="13" t="b">
        <f>NOT(ISERROR(MATCH(C40,Feiertage!$C:$C,0)))</f>
        <v>0</v>
      </c>
      <c r="S40" s="13">
        <f t="shared" si="70"/>
        <v>0</v>
      </c>
      <c r="T40" s="13">
        <f t="shared" si="71"/>
        <v>0</v>
      </c>
      <c r="U40" s="13">
        <f t="shared" si="72"/>
        <v>0</v>
      </c>
    </row>
    <row r="41" spans="2:21" s="8" customFormat="1" ht="16.5" customHeight="1" x14ac:dyDescent="0.25">
      <c r="B41" s="159"/>
      <c r="C41" s="39">
        <f t="shared" ref="C41:C45" si="73">C40+1</f>
        <v>42459</v>
      </c>
      <c r="D41" s="42"/>
      <c r="E41" s="113"/>
      <c r="F41" s="114"/>
      <c r="G41" s="127">
        <f>IF(L41="X",Gesamt!$D$9,
IF(K41="X",Gesamt!$D$10,
IF(F41-E41&lt;0,F41-E41+24,F41-E41)))</f>
        <v>0</v>
      </c>
      <c r="H41" s="121">
        <f t="shared" si="60"/>
        <v>0</v>
      </c>
      <c r="I41" s="15">
        <f t="shared" si="61"/>
        <v>0</v>
      </c>
      <c r="J41" s="16">
        <f t="shared" si="62"/>
        <v>0</v>
      </c>
      <c r="K41" s="14" t="str">
        <f t="shared" si="63"/>
        <v/>
      </c>
      <c r="L41" s="17" t="str">
        <f t="shared" si="64"/>
        <v/>
      </c>
      <c r="M41" s="12">
        <f t="shared" si="65"/>
        <v>0</v>
      </c>
      <c r="N41" s="13" t="str">
        <f t="shared" si="66"/>
        <v/>
      </c>
      <c r="O41" s="13" t="str">
        <f t="shared" si="67"/>
        <v/>
      </c>
      <c r="P41" s="13" t="str">
        <f t="shared" si="68"/>
        <v/>
      </c>
      <c r="Q41" s="13" t="str">
        <f t="shared" si="69"/>
        <v/>
      </c>
      <c r="R41" s="13" t="b">
        <f>NOT(ISERROR(MATCH(C41,Feiertage!$C:$C,0)))</f>
        <v>0</v>
      </c>
      <c r="S41" s="13">
        <f t="shared" si="70"/>
        <v>0</v>
      </c>
      <c r="T41" s="13">
        <f t="shared" si="71"/>
        <v>0</v>
      </c>
      <c r="U41" s="13">
        <f t="shared" si="72"/>
        <v>0</v>
      </c>
    </row>
    <row r="42" spans="2:21" s="8" customFormat="1" ht="16.5" customHeight="1" x14ac:dyDescent="0.25">
      <c r="B42" s="159"/>
      <c r="C42" s="39">
        <f t="shared" si="73"/>
        <v>42460</v>
      </c>
      <c r="D42" s="43"/>
      <c r="E42" s="115"/>
      <c r="F42" s="116"/>
      <c r="G42" s="127">
        <f>IF(L42="X",Gesamt!$D$9,
IF(K42="X",Gesamt!$D$10,
IF(F42-E42&lt;0,F42-E42+24,F42-E42)))</f>
        <v>0</v>
      </c>
      <c r="H42" s="121">
        <f t="shared" si="60"/>
        <v>0</v>
      </c>
      <c r="I42" s="15">
        <f t="shared" si="61"/>
        <v>0</v>
      </c>
      <c r="J42" s="16">
        <f t="shared" si="62"/>
        <v>0</v>
      </c>
      <c r="K42" s="19" t="str">
        <f t="shared" si="63"/>
        <v/>
      </c>
      <c r="L42" s="17" t="str">
        <f t="shared" si="64"/>
        <v/>
      </c>
      <c r="M42" s="12">
        <f t="shared" si="65"/>
        <v>0</v>
      </c>
      <c r="N42" s="13" t="str">
        <f t="shared" si="66"/>
        <v/>
      </c>
      <c r="O42" s="13" t="str">
        <f t="shared" si="67"/>
        <v/>
      </c>
      <c r="P42" s="13" t="str">
        <f t="shared" si="68"/>
        <v/>
      </c>
      <c r="Q42" s="13" t="str">
        <f t="shared" si="69"/>
        <v/>
      </c>
      <c r="R42" s="13" t="b">
        <f>NOT(ISERROR(MATCH(C42,Feiertage!$C:$C,0)))</f>
        <v>0</v>
      </c>
      <c r="S42" s="13">
        <f t="shared" si="70"/>
        <v>0</v>
      </c>
      <c r="T42" s="13">
        <f t="shared" si="71"/>
        <v>0</v>
      </c>
      <c r="U42" s="13">
        <f t="shared" si="72"/>
        <v>0</v>
      </c>
    </row>
    <row r="43" spans="2:21" s="8" customFormat="1" ht="16.5" customHeight="1" x14ac:dyDescent="0.25">
      <c r="B43" s="159"/>
      <c r="C43" s="39">
        <f t="shared" si="73"/>
        <v>42461</v>
      </c>
      <c r="D43" s="43"/>
      <c r="E43" s="115"/>
      <c r="F43" s="116"/>
      <c r="G43" s="127">
        <f>IF(L43="X",Gesamt!$D$9,
IF(K43="X",Gesamt!$D$10,
IF(F43-E43&lt;0,F43-E43+24,F43-E43)))</f>
        <v>0</v>
      </c>
      <c r="H43" s="121">
        <f>SUM(M43:Q43)</f>
        <v>0</v>
      </c>
      <c r="I43" s="15">
        <f t="shared" si="61"/>
        <v>0</v>
      </c>
      <c r="J43" s="16">
        <f t="shared" si="62"/>
        <v>0</v>
      </c>
      <c r="K43" s="19" t="str">
        <f>IF(D43="Urlaub","X","")</f>
        <v/>
      </c>
      <c r="L43" s="17" t="str">
        <f t="shared" si="64"/>
        <v/>
      </c>
      <c r="M43" s="12">
        <f t="shared" si="65"/>
        <v>0</v>
      </c>
      <c r="N43" s="13" t="str">
        <f t="shared" si="66"/>
        <v/>
      </c>
      <c r="O43" s="13" t="str">
        <f t="shared" si="67"/>
        <v/>
      </c>
      <c r="P43" s="13" t="str">
        <f t="shared" si="68"/>
        <v/>
      </c>
      <c r="Q43" s="13" t="str">
        <f t="shared" si="69"/>
        <v/>
      </c>
      <c r="R43" s="13" t="b">
        <f>NOT(ISERROR(MATCH(C43,Feiertage!$C:$C,0)))</f>
        <v>0</v>
      </c>
      <c r="S43" s="13">
        <f t="shared" si="70"/>
        <v>0</v>
      </c>
      <c r="T43" s="13">
        <f t="shared" si="71"/>
        <v>0</v>
      </c>
      <c r="U43" s="13">
        <f t="shared" si="72"/>
        <v>0</v>
      </c>
    </row>
    <row r="44" spans="2:21" s="8" customFormat="1" ht="16.5" customHeight="1" x14ac:dyDescent="0.25">
      <c r="B44" s="159"/>
      <c r="C44" s="39">
        <f t="shared" si="73"/>
        <v>42462</v>
      </c>
      <c r="D44" s="43"/>
      <c r="E44" s="115"/>
      <c r="F44" s="116"/>
      <c r="G44" s="127">
        <f>IF(L44="X",Gesamt!$D$9,
IF(K44="X",Gesamt!$D$10,
IF(F44-E44&lt;0,F44-E44+24,F44-E44)))</f>
        <v>0</v>
      </c>
      <c r="H44" s="121">
        <f t="shared" ref="H44:H45" si="74">SUM(M44:Q44)</f>
        <v>0</v>
      </c>
      <c r="I44" s="15">
        <f t="shared" si="61"/>
        <v>0</v>
      </c>
      <c r="J44" s="16">
        <f t="shared" si="62"/>
        <v>0</v>
      </c>
      <c r="K44" s="19" t="str">
        <f>IF(D44="Urlaub","X","")</f>
        <v/>
      </c>
      <c r="L44" s="17" t="str">
        <f t="shared" si="64"/>
        <v/>
      </c>
      <c r="M44" s="20" t="str">
        <f t="shared" si="65"/>
        <v/>
      </c>
      <c r="N44" s="21" t="str">
        <f t="shared" si="66"/>
        <v/>
      </c>
      <c r="O44" s="21" t="str">
        <f t="shared" si="67"/>
        <v/>
      </c>
      <c r="P44" s="21" t="str">
        <f t="shared" si="68"/>
        <v/>
      </c>
      <c r="Q44" s="21">
        <f t="shared" si="69"/>
        <v>0</v>
      </c>
      <c r="R44" s="21" t="b">
        <f>NOT(ISERROR(MATCH(C44,Feiertage!$C:$C,0)))</f>
        <v>0</v>
      </c>
      <c r="S44" s="21">
        <f t="shared" si="70"/>
        <v>0</v>
      </c>
      <c r="T44" s="21">
        <f t="shared" si="71"/>
        <v>0</v>
      </c>
      <c r="U44" s="21">
        <f t="shared" si="72"/>
        <v>0</v>
      </c>
    </row>
    <row r="45" spans="2:21" s="28" customFormat="1" ht="16.5" customHeight="1" x14ac:dyDescent="0.25">
      <c r="B45" s="159"/>
      <c r="C45" s="40">
        <f t="shared" si="73"/>
        <v>42463</v>
      </c>
      <c r="D45" s="44"/>
      <c r="E45" s="117"/>
      <c r="F45" s="118"/>
      <c r="G45" s="128">
        <f>IF(L45="X",Gesamt!$D$9,
IF(K45="X",Gesamt!$D$10,
IF(F45-E45&lt;0,F45-E45+24,F45-E45)))</f>
        <v>0</v>
      </c>
      <c r="H45" s="122">
        <f t="shared" si="74"/>
        <v>0</v>
      </c>
      <c r="I45" s="22">
        <f t="shared" si="61"/>
        <v>0</v>
      </c>
      <c r="J45" s="23">
        <f t="shared" si="62"/>
        <v>0</v>
      </c>
      <c r="K45" s="24" t="str">
        <f>IF(D45="Urlaub","X","")</f>
        <v/>
      </c>
      <c r="L45" s="25" t="str">
        <f>IF(D45="Krank","X","")</f>
        <v/>
      </c>
      <c r="M45" s="26" t="str">
        <f t="shared" si="65"/>
        <v/>
      </c>
      <c r="N45" s="27" t="str">
        <f>IF(R45,U45,"")</f>
        <v/>
      </c>
      <c r="O45" s="27" t="str">
        <f>IF(AND(NOT(R45),R46),SUM(S45:T45),"")</f>
        <v/>
      </c>
      <c r="P45" s="27">
        <f t="shared" si="68"/>
        <v>0</v>
      </c>
      <c r="Q45" s="27" t="str">
        <f t="shared" si="69"/>
        <v/>
      </c>
      <c r="R45" s="27" t="b">
        <f>NOT(ISERROR(MATCH(C45,Feiertage!$C:$C,0)))</f>
        <v>0</v>
      </c>
      <c r="S45" s="27">
        <f t="shared" si="70"/>
        <v>0</v>
      </c>
      <c r="T45" s="27">
        <f t="shared" si="71"/>
        <v>0</v>
      </c>
      <c r="U45" s="27">
        <f t="shared" si="72"/>
        <v>0</v>
      </c>
    </row>
    <row r="46" spans="2:21" s="28" customFormat="1" ht="16.5" customHeight="1" thickBot="1" x14ac:dyDescent="0.3">
      <c r="B46" s="160"/>
      <c r="C46" s="109">
        <f>C45+1</f>
        <v>42464</v>
      </c>
      <c r="D46" s="110"/>
      <c r="E46" s="161" t="s">
        <v>56</v>
      </c>
      <c r="F46" s="162"/>
      <c r="G46" s="129">
        <f>SUM(G39:G45)</f>
        <v>0</v>
      </c>
      <c r="H46" s="123">
        <f>SUM(H39:H45)</f>
        <v>0</v>
      </c>
      <c r="I46" s="29">
        <f>SUM(I39:I45)</f>
        <v>0</v>
      </c>
      <c r="J46" s="30">
        <f>SUM(J39:J45)</f>
        <v>0</v>
      </c>
      <c r="K46" s="31">
        <f>COUNTIF(K39:K45,"X")</f>
        <v>0</v>
      </c>
      <c r="L46" s="32">
        <f>COUNTIF(L39:L45,"X")</f>
        <v>0</v>
      </c>
      <c r="M46" s="33"/>
      <c r="N46" s="34"/>
      <c r="O46" s="34"/>
      <c r="P46" s="34"/>
      <c r="Q46" s="34"/>
      <c r="R46" s="34" t="b">
        <f>NOT(ISERROR(MATCH(C46,Feiertage!$C:$C,0)))</f>
        <v>0</v>
      </c>
      <c r="S46" s="34"/>
      <c r="T46" s="34"/>
      <c r="U46" s="35"/>
    </row>
    <row r="47" spans="2:21" s="8" customFormat="1" ht="16.5" customHeight="1" x14ac:dyDescent="0.25">
      <c r="B47" s="158" t="b">
        <f>IF(MONTH(C47)=MONTH($C$1),WEEKNUM(C47,21))</f>
        <v>0</v>
      </c>
      <c r="C47" s="38">
        <f>C45+1</f>
        <v>42464</v>
      </c>
      <c r="D47" s="41"/>
      <c r="E47" s="111"/>
      <c r="F47" s="112"/>
      <c r="G47" s="126">
        <f>IF(L47="X",Gesamt!$D$9,
IF(K47="X",Gesamt!$D$10,
IF(F47-E47&lt;0,F47-E47+24,F47-E47)))</f>
        <v>0</v>
      </c>
      <c r="H47" s="120">
        <f t="shared" ref="H47:H50" si="75">SUM(M47:Q47)</f>
        <v>0</v>
      </c>
      <c r="I47" s="9">
        <f t="shared" ref="I47:I53" si="76">IF(AND(NOT(R48),WEEKDAY(C48,2)=7),
    IF(E47&gt;F47,F47,0),
    IF(AND(NOT(R47),WEEKDAY(C47,2)=7),
        IF(E47&gt;F47,24-E47,F47-E47),
        0))</f>
        <v>0</v>
      </c>
      <c r="J47" s="10">
        <f t="shared" ref="J47:J53" si="77">IF(AND(R47,R48),
    IF(E47&gt;F47,24-E47+F47,F47-E47),
    IF(R47,
        IF(E47&gt;F47,24-E47,F47-E47),
        IF(AND(R48,E47&gt;F47),F47,0)))</f>
        <v>0</v>
      </c>
      <c r="K47" s="7" t="str">
        <f t="shared" ref="K47:K50" si="78">IF(D47="Urlaub","X","")</f>
        <v/>
      </c>
      <c r="L47" s="11" t="str">
        <f t="shared" ref="L47:L52" si="79">IF(D47="Krank","X","")</f>
        <v/>
      </c>
      <c r="M47" s="12">
        <f t="shared" ref="M47:M53" si="80">IF(OR(R47,R48,WEEKDAY(C47,2)=7,WEEKDAY(C48,2)=7),"",SUM(S47:U47))</f>
        <v>0</v>
      </c>
      <c r="N47" s="13" t="str">
        <f t="shared" ref="N47:N52" si="81">IF(R47,U47,"")</f>
        <v/>
      </c>
      <c r="O47" s="13" t="str">
        <f t="shared" ref="O47:O52" si="82">IF(AND(NOT(R47),R48),SUM(S47:T47),"")</f>
        <v/>
      </c>
      <c r="P47" s="13" t="str">
        <f t="shared" ref="P47:P53" si="83">IF(AND(WEEKDAY(C47,2)=7,NOT(R47),NOT(R48)),U47,"")</f>
        <v/>
      </c>
      <c r="Q47" s="13" t="str">
        <f t="shared" ref="Q47:Q53" si="84">IF(AND(WEEKDAY(C48,2)=7,NOT(R47),NOT(R48)),SUM(S47:T47),"")</f>
        <v/>
      </c>
      <c r="R47" s="13" t="b">
        <f>NOT(ISERROR(MATCH(C47,Feiertage!$C:$C,0)))</f>
        <v>0</v>
      </c>
      <c r="S47" s="13">
        <f t="shared" ref="S47:S53" si="85">IF(OR(E47&gt;F47,F47&gt;6),
    IF(E47&lt;=6,6-E47,0),
    F47-E47)</f>
        <v>0</v>
      </c>
      <c r="T47" s="13">
        <f t="shared" ref="T47:T53" si="86">IF(E47&gt;F47,MIN(24-E47,4),
    IF(E47&gt;=20,F47-E47,MAX(F47-20,0)))</f>
        <v>0</v>
      </c>
      <c r="U47" s="13">
        <f t="shared" ref="U47:U53" si="87">IF(E47&gt;F47,MIN(F47,6),0)</f>
        <v>0</v>
      </c>
    </row>
    <row r="48" spans="2:21" s="8" customFormat="1" ht="16.5" customHeight="1" x14ac:dyDescent="0.25">
      <c r="B48" s="159"/>
      <c r="C48" s="39">
        <f>C47+1</f>
        <v>42465</v>
      </c>
      <c r="D48" s="42"/>
      <c r="E48" s="113"/>
      <c r="F48" s="114"/>
      <c r="G48" s="127">
        <f>IF(L48="X",Gesamt!$D$9,
IF(K48="X",Gesamt!$D$10,
IF(F48-E48&lt;0,F48-E48+24,F48-E48)))</f>
        <v>0</v>
      </c>
      <c r="H48" s="121">
        <f t="shared" si="75"/>
        <v>0</v>
      </c>
      <c r="I48" s="15">
        <f t="shared" si="76"/>
        <v>0</v>
      </c>
      <c r="J48" s="16">
        <f t="shared" si="77"/>
        <v>0</v>
      </c>
      <c r="K48" s="14" t="str">
        <f t="shared" si="78"/>
        <v/>
      </c>
      <c r="L48" s="17" t="str">
        <f t="shared" si="79"/>
        <v/>
      </c>
      <c r="M48" s="12">
        <f t="shared" si="80"/>
        <v>0</v>
      </c>
      <c r="N48" s="13" t="str">
        <f t="shared" si="81"/>
        <v/>
      </c>
      <c r="O48" s="13" t="str">
        <f t="shared" si="82"/>
        <v/>
      </c>
      <c r="P48" s="13" t="str">
        <f t="shared" si="83"/>
        <v/>
      </c>
      <c r="Q48" s="13" t="str">
        <f t="shared" si="84"/>
        <v/>
      </c>
      <c r="R48" s="13" t="b">
        <f>NOT(ISERROR(MATCH(C48,Feiertage!$C:$C,0)))</f>
        <v>0</v>
      </c>
      <c r="S48" s="13">
        <f t="shared" si="85"/>
        <v>0</v>
      </c>
      <c r="T48" s="13">
        <f t="shared" si="86"/>
        <v>0</v>
      </c>
      <c r="U48" s="13">
        <f t="shared" si="87"/>
        <v>0</v>
      </c>
    </row>
    <row r="49" spans="2:21" s="8" customFormat="1" ht="16.5" customHeight="1" x14ac:dyDescent="0.25">
      <c r="B49" s="159"/>
      <c r="C49" s="39">
        <f t="shared" ref="C49:C53" si="88">C48+1</f>
        <v>42466</v>
      </c>
      <c r="D49" s="42"/>
      <c r="E49" s="113"/>
      <c r="F49" s="114"/>
      <c r="G49" s="127">
        <f>IF(L49="X",Gesamt!$D$9,
IF(K49="X",Gesamt!$D$10,
IF(F49-E49&lt;0,F49-E49+24,F49-E49)))</f>
        <v>0</v>
      </c>
      <c r="H49" s="121">
        <f t="shared" si="75"/>
        <v>0</v>
      </c>
      <c r="I49" s="15">
        <f t="shared" si="76"/>
        <v>0</v>
      </c>
      <c r="J49" s="16">
        <f t="shared" si="77"/>
        <v>0</v>
      </c>
      <c r="K49" s="14" t="str">
        <f t="shared" si="78"/>
        <v/>
      </c>
      <c r="L49" s="17" t="str">
        <f t="shared" si="79"/>
        <v/>
      </c>
      <c r="M49" s="12">
        <f t="shared" si="80"/>
        <v>0</v>
      </c>
      <c r="N49" s="13" t="str">
        <f t="shared" si="81"/>
        <v/>
      </c>
      <c r="O49" s="13" t="str">
        <f t="shared" si="82"/>
        <v/>
      </c>
      <c r="P49" s="13" t="str">
        <f t="shared" si="83"/>
        <v/>
      </c>
      <c r="Q49" s="13" t="str">
        <f t="shared" si="84"/>
        <v/>
      </c>
      <c r="R49" s="13" t="b">
        <f>NOT(ISERROR(MATCH(C49,Feiertage!$C:$C,0)))</f>
        <v>0</v>
      </c>
      <c r="S49" s="13">
        <f t="shared" si="85"/>
        <v>0</v>
      </c>
      <c r="T49" s="13">
        <f t="shared" si="86"/>
        <v>0</v>
      </c>
      <c r="U49" s="13">
        <f t="shared" si="87"/>
        <v>0</v>
      </c>
    </row>
    <row r="50" spans="2:21" s="8" customFormat="1" ht="16.5" customHeight="1" x14ac:dyDescent="0.25">
      <c r="B50" s="159"/>
      <c r="C50" s="39">
        <f t="shared" si="88"/>
        <v>42467</v>
      </c>
      <c r="D50" s="43"/>
      <c r="E50" s="115"/>
      <c r="F50" s="116"/>
      <c r="G50" s="127">
        <f>IF(L50="X",Gesamt!$D$9,
IF(K50="X",Gesamt!$D$10,
IF(F50-E50&lt;0,F50-E50+24,F50-E50)))</f>
        <v>0</v>
      </c>
      <c r="H50" s="121">
        <f t="shared" si="75"/>
        <v>0</v>
      </c>
      <c r="I50" s="15">
        <f t="shared" si="76"/>
        <v>0</v>
      </c>
      <c r="J50" s="16">
        <f t="shared" si="77"/>
        <v>0</v>
      </c>
      <c r="K50" s="19" t="str">
        <f t="shared" si="78"/>
        <v/>
      </c>
      <c r="L50" s="17" t="str">
        <f t="shared" si="79"/>
        <v/>
      </c>
      <c r="M50" s="12">
        <f t="shared" si="80"/>
        <v>0</v>
      </c>
      <c r="N50" s="13" t="str">
        <f t="shared" si="81"/>
        <v/>
      </c>
      <c r="O50" s="13" t="str">
        <f t="shared" si="82"/>
        <v/>
      </c>
      <c r="P50" s="13" t="str">
        <f t="shared" si="83"/>
        <v/>
      </c>
      <c r="Q50" s="13" t="str">
        <f t="shared" si="84"/>
        <v/>
      </c>
      <c r="R50" s="13" t="b">
        <f>NOT(ISERROR(MATCH(C50,Feiertage!$C:$C,0)))</f>
        <v>0</v>
      </c>
      <c r="S50" s="13">
        <f t="shared" si="85"/>
        <v>0</v>
      </c>
      <c r="T50" s="13">
        <f t="shared" si="86"/>
        <v>0</v>
      </c>
      <c r="U50" s="13">
        <f t="shared" si="87"/>
        <v>0</v>
      </c>
    </row>
    <row r="51" spans="2:21" s="8" customFormat="1" ht="16.5" customHeight="1" x14ac:dyDescent="0.25">
      <c r="B51" s="159"/>
      <c r="C51" s="39">
        <f t="shared" si="88"/>
        <v>42468</v>
      </c>
      <c r="D51" s="43"/>
      <c r="E51" s="115"/>
      <c r="F51" s="116"/>
      <c r="G51" s="127">
        <f>IF(L51="X",Gesamt!$D$9,
IF(K51="X",Gesamt!$D$10,
IF(F51-E51&lt;0,F51-E51+24,F51-E51)))</f>
        <v>0</v>
      </c>
      <c r="H51" s="121">
        <f>SUM(M51:Q51)</f>
        <v>0</v>
      </c>
      <c r="I51" s="15">
        <f t="shared" si="76"/>
        <v>0</v>
      </c>
      <c r="J51" s="16">
        <f t="shared" si="77"/>
        <v>0</v>
      </c>
      <c r="K51" s="19" t="str">
        <f>IF(D51="Urlaub","X","")</f>
        <v/>
      </c>
      <c r="L51" s="17" t="str">
        <f t="shared" si="79"/>
        <v/>
      </c>
      <c r="M51" s="12">
        <f t="shared" si="80"/>
        <v>0</v>
      </c>
      <c r="N51" s="13" t="str">
        <f t="shared" si="81"/>
        <v/>
      </c>
      <c r="O51" s="13" t="str">
        <f t="shared" si="82"/>
        <v/>
      </c>
      <c r="P51" s="13" t="str">
        <f t="shared" si="83"/>
        <v/>
      </c>
      <c r="Q51" s="13" t="str">
        <f t="shared" si="84"/>
        <v/>
      </c>
      <c r="R51" s="13" t="b">
        <f>NOT(ISERROR(MATCH(C51,Feiertage!$C:$C,0)))</f>
        <v>0</v>
      </c>
      <c r="S51" s="13">
        <f t="shared" si="85"/>
        <v>0</v>
      </c>
      <c r="T51" s="13">
        <f t="shared" si="86"/>
        <v>0</v>
      </c>
      <c r="U51" s="13">
        <f t="shared" si="87"/>
        <v>0</v>
      </c>
    </row>
    <row r="52" spans="2:21" s="8" customFormat="1" ht="16.5" customHeight="1" x14ac:dyDescent="0.25">
      <c r="B52" s="159"/>
      <c r="C52" s="39">
        <f t="shared" si="88"/>
        <v>42469</v>
      </c>
      <c r="D52" s="43"/>
      <c r="E52" s="115"/>
      <c r="F52" s="116"/>
      <c r="G52" s="127">
        <f>IF(L52="X",Gesamt!$D$9,
IF(K52="X",Gesamt!$D$10,
IF(F52-E52&lt;0,F52-E52+24,F52-E52)))</f>
        <v>0</v>
      </c>
      <c r="H52" s="121">
        <f t="shared" ref="H52:H53" si="89">SUM(M52:Q52)</f>
        <v>0</v>
      </c>
      <c r="I52" s="15">
        <f t="shared" si="76"/>
        <v>0</v>
      </c>
      <c r="J52" s="16">
        <f t="shared" si="77"/>
        <v>0</v>
      </c>
      <c r="K52" s="19" t="str">
        <f>IF(D52="Urlaub","X","")</f>
        <v/>
      </c>
      <c r="L52" s="17" t="str">
        <f t="shared" si="79"/>
        <v/>
      </c>
      <c r="M52" s="20" t="str">
        <f t="shared" si="80"/>
        <v/>
      </c>
      <c r="N52" s="21" t="str">
        <f t="shared" si="81"/>
        <v/>
      </c>
      <c r="O52" s="21" t="str">
        <f t="shared" si="82"/>
        <v/>
      </c>
      <c r="P52" s="21" t="str">
        <f t="shared" si="83"/>
        <v/>
      </c>
      <c r="Q52" s="21">
        <f t="shared" si="84"/>
        <v>0</v>
      </c>
      <c r="R52" s="21" t="b">
        <f>NOT(ISERROR(MATCH(C52,Feiertage!$C:$C,0)))</f>
        <v>0</v>
      </c>
      <c r="S52" s="21">
        <f t="shared" si="85"/>
        <v>0</v>
      </c>
      <c r="T52" s="21">
        <f t="shared" si="86"/>
        <v>0</v>
      </c>
      <c r="U52" s="21">
        <f t="shared" si="87"/>
        <v>0</v>
      </c>
    </row>
    <row r="53" spans="2:21" s="28" customFormat="1" ht="16.5" customHeight="1" x14ac:dyDescent="0.25">
      <c r="B53" s="159"/>
      <c r="C53" s="40">
        <f t="shared" si="88"/>
        <v>42470</v>
      </c>
      <c r="D53" s="44"/>
      <c r="E53" s="117"/>
      <c r="F53" s="118"/>
      <c r="G53" s="128">
        <f>IF(L53="X",Gesamt!$D$9,
IF(K53="X",Gesamt!$D$10,
IF(F53-E53&lt;0,F53-E53+24,F53-E53)))</f>
        <v>0</v>
      </c>
      <c r="H53" s="122">
        <f t="shared" si="89"/>
        <v>0</v>
      </c>
      <c r="I53" s="22">
        <f t="shared" si="76"/>
        <v>0</v>
      </c>
      <c r="J53" s="23">
        <f t="shared" si="77"/>
        <v>0</v>
      </c>
      <c r="K53" s="24" t="str">
        <f>IF(D53="Urlaub","X","")</f>
        <v/>
      </c>
      <c r="L53" s="25" t="str">
        <f>IF(D53="Krank","X","")</f>
        <v/>
      </c>
      <c r="M53" s="26" t="str">
        <f t="shared" si="80"/>
        <v/>
      </c>
      <c r="N53" s="27" t="str">
        <f>IF(R53,U53,"")</f>
        <v/>
      </c>
      <c r="O53" s="27" t="str">
        <f>IF(AND(NOT(R53),R54),SUM(S53:T53),"")</f>
        <v/>
      </c>
      <c r="P53" s="27">
        <f t="shared" si="83"/>
        <v>0</v>
      </c>
      <c r="Q53" s="27" t="str">
        <f t="shared" si="84"/>
        <v/>
      </c>
      <c r="R53" s="27" t="b">
        <f>NOT(ISERROR(MATCH(C53,Feiertage!$C:$C,0)))</f>
        <v>0</v>
      </c>
      <c r="S53" s="27">
        <f t="shared" si="85"/>
        <v>0</v>
      </c>
      <c r="T53" s="27">
        <f t="shared" si="86"/>
        <v>0</v>
      </c>
      <c r="U53" s="27">
        <f t="shared" si="87"/>
        <v>0</v>
      </c>
    </row>
    <row r="54" spans="2:21" s="28" customFormat="1" ht="16.5" customHeight="1" thickBot="1" x14ac:dyDescent="0.3">
      <c r="B54" s="160"/>
      <c r="C54" s="109">
        <f>C53+1</f>
        <v>42471</v>
      </c>
      <c r="D54" s="110"/>
      <c r="E54" s="161" t="s">
        <v>56</v>
      </c>
      <c r="F54" s="162"/>
      <c r="G54" s="130">
        <f>SUM(G47:G53)</f>
        <v>0</v>
      </c>
      <c r="H54" s="124">
        <f>SUM(H47:H53)</f>
        <v>0</v>
      </c>
      <c r="I54" s="60">
        <f>SUM(I47:I53)</f>
        <v>0</v>
      </c>
      <c r="J54" s="61">
        <f>SUM(J47:J53)</f>
        <v>0</v>
      </c>
      <c r="K54" s="62">
        <f>COUNTIF(K47:K53,"X")</f>
        <v>0</v>
      </c>
      <c r="L54" s="63">
        <f>COUNTIF(L47:L53,"X")</f>
        <v>0</v>
      </c>
      <c r="M54" s="33"/>
      <c r="N54" s="34"/>
      <c r="O54" s="34"/>
      <c r="P54" s="34"/>
      <c r="Q54" s="34"/>
      <c r="R54" s="34" t="b">
        <f>NOT(ISERROR(MATCH(C54,Feiertage!$C:$C,0)))</f>
        <v>0</v>
      </c>
      <c r="S54" s="34"/>
      <c r="T54" s="34"/>
      <c r="U54" s="35"/>
    </row>
    <row r="55" spans="2:21" s="28" customFormat="1" ht="16.5" customHeight="1" thickTop="1" thickBot="1" x14ac:dyDescent="0.3">
      <c r="B55" s="48"/>
      <c r="C55" s="166"/>
      <c r="D55" s="167"/>
      <c r="E55" s="163" t="s">
        <v>20</v>
      </c>
      <c r="F55" s="164"/>
      <c r="G55" s="131">
        <f ca="1">SUMIF($E$7:$F$54,"Woche",G$7:G$54)</f>
        <v>0</v>
      </c>
      <c r="H55" s="125">
        <f t="shared" ref="H55:L55" ca="1" si="90">SUMIF($E$7:$F$54,"Woche",H$7:H$54)</f>
        <v>0</v>
      </c>
      <c r="I55" s="64">
        <f t="shared" ca="1" si="90"/>
        <v>0</v>
      </c>
      <c r="J55" s="65">
        <f t="shared" ca="1" si="90"/>
        <v>0</v>
      </c>
      <c r="K55" s="66">
        <f t="shared" ca="1" si="90"/>
        <v>0</v>
      </c>
      <c r="L55" s="67">
        <f t="shared" ca="1" si="90"/>
        <v>0</v>
      </c>
      <c r="M55" s="36"/>
      <c r="N55" s="36"/>
      <c r="O55" s="37"/>
      <c r="P55" s="36"/>
      <c r="Q55" s="36"/>
      <c r="T55" s="5"/>
      <c r="U55" s="5"/>
    </row>
  </sheetData>
  <mergeCells count="27">
    <mergeCell ref="C1:L1"/>
    <mergeCell ref="D2:E2"/>
    <mergeCell ref="D4:E4"/>
    <mergeCell ref="H4:K4"/>
    <mergeCell ref="M5:M6"/>
    <mergeCell ref="B23:B30"/>
    <mergeCell ref="E30:F30"/>
    <mergeCell ref="O5:O6"/>
    <mergeCell ref="P5:P6"/>
    <mergeCell ref="Q5:Q6"/>
    <mergeCell ref="N5:N6"/>
    <mergeCell ref="U5:U6"/>
    <mergeCell ref="B7:B14"/>
    <mergeCell ref="E14:F14"/>
    <mergeCell ref="B15:B22"/>
    <mergeCell ref="E22:F22"/>
    <mergeCell ref="R5:R6"/>
    <mergeCell ref="S5:S6"/>
    <mergeCell ref="T5:T6"/>
    <mergeCell ref="C55:D55"/>
    <mergeCell ref="E55:F55"/>
    <mergeCell ref="B31:B38"/>
    <mergeCell ref="E38:F38"/>
    <mergeCell ref="B39:B46"/>
    <mergeCell ref="E46:F46"/>
    <mergeCell ref="B47:B54"/>
    <mergeCell ref="E54:F54"/>
  </mergeCells>
  <conditionalFormatting sqref="C7:C53">
    <cfRule type="expression" dxfId="19" priority="11">
      <formula>OR(WEEKDAY(C7,2)=6,WEEKDAY(C7,2)=7,R7)</formula>
    </cfRule>
    <cfRule type="expression" dxfId="18" priority="12">
      <formula>MONTH(C7)&lt;&gt;MONTH($C$1)</formula>
    </cfRule>
  </conditionalFormatting>
  <pageMargins left="0.70866141732283472" right="0.11811023622047245" top="0.59055118110236227" bottom="0.59055118110236227" header="0.78740157480314965" footer="0.78740157480314965"/>
  <pageSetup paperSize="9" scale="8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B1:U55"/>
  <sheetViews>
    <sheetView showGridLines="0" zoomScaleNormal="100" zoomScaleSheetLayoutView="100" zoomScalePageLayoutView="182" workbookViewId="0">
      <pane ySplit="6" topLeftCell="A7" activePane="bottomLeft" state="frozen"/>
      <selection activeCell="D7" sqref="D7"/>
      <selection pane="bottomLeft" activeCell="D7" sqref="D7"/>
    </sheetView>
  </sheetViews>
  <sheetFormatPr baseColWidth="10" defaultColWidth="9" defaultRowHeight="15" x14ac:dyDescent="0.25"/>
  <cols>
    <col min="1" max="1" width="2.85546875" customWidth="1"/>
    <col min="2" max="2" width="4.42578125" customWidth="1"/>
    <col min="3" max="3" width="14.28515625" style="1" customWidth="1"/>
    <col min="4" max="4" width="20" style="1" customWidth="1"/>
    <col min="5" max="12" width="8.5703125" style="1" customWidth="1"/>
    <col min="13" max="18" width="10.7109375" style="1" hidden="1" customWidth="1"/>
    <col min="19" max="21" width="11.28515625" style="1" hidden="1" customWidth="1"/>
  </cols>
  <sheetData>
    <row r="1" spans="2:21" ht="30" customHeight="1" x14ac:dyDescent="0.25">
      <c r="C1" s="165">
        <f>DATE(Gesamt!H3,4,1)</f>
        <v>42461</v>
      </c>
      <c r="D1" s="165"/>
      <c r="E1" s="165"/>
      <c r="F1" s="165"/>
      <c r="G1" s="165"/>
      <c r="H1" s="165"/>
      <c r="I1" s="165"/>
      <c r="J1" s="165"/>
      <c r="K1" s="165"/>
      <c r="L1" s="165"/>
    </row>
    <row r="2" spans="2:21" ht="18.75" x14ac:dyDescent="0.3">
      <c r="C2" s="49" t="s">
        <v>1</v>
      </c>
      <c r="D2" s="145">
        <f>Gesamt!C3</f>
        <v>0</v>
      </c>
      <c r="E2" s="145"/>
      <c r="F2" s="45"/>
      <c r="G2" s="45"/>
      <c r="H2" s="45"/>
      <c r="I2" s="45"/>
      <c r="J2" s="45"/>
      <c r="K2" s="45"/>
      <c r="M2" s="4"/>
      <c r="O2" s="4"/>
    </row>
    <row r="3" spans="2:21" ht="15" customHeight="1" x14ac:dyDescent="0.3">
      <c r="C3" s="45"/>
      <c r="D3" s="45"/>
      <c r="E3" s="46"/>
      <c r="F3" s="45"/>
      <c r="G3" s="45"/>
      <c r="H3" s="45"/>
      <c r="I3" s="45"/>
      <c r="J3" s="45"/>
      <c r="K3" s="45"/>
    </row>
    <row r="4" spans="2:21" ht="18.75" x14ac:dyDescent="0.3">
      <c r="C4" s="49" t="s">
        <v>2</v>
      </c>
      <c r="D4" s="145">
        <f>Gesamt!C5</f>
        <v>0</v>
      </c>
      <c r="E4" s="145"/>
      <c r="F4" s="45"/>
      <c r="G4" s="49" t="s">
        <v>3</v>
      </c>
      <c r="H4" s="145">
        <f>Gesamt!H5</f>
        <v>0</v>
      </c>
      <c r="I4" s="145"/>
      <c r="J4" s="145"/>
      <c r="K4" s="145"/>
    </row>
    <row r="5" spans="2:21" ht="18.75" customHeight="1" thickBot="1" x14ac:dyDescent="0.3">
      <c r="D5" s="2"/>
      <c r="E5" s="2"/>
      <c r="M5" s="153" t="s">
        <v>21</v>
      </c>
      <c r="N5" s="151" t="s">
        <v>38</v>
      </c>
      <c r="O5" s="151" t="s">
        <v>35</v>
      </c>
      <c r="P5" s="151" t="s">
        <v>36</v>
      </c>
      <c r="Q5" s="151" t="s">
        <v>37</v>
      </c>
      <c r="R5" s="153" t="s">
        <v>34</v>
      </c>
      <c r="S5" s="153" t="s">
        <v>39</v>
      </c>
      <c r="T5" s="153" t="s">
        <v>40</v>
      </c>
      <c r="U5" s="151" t="s">
        <v>42</v>
      </c>
    </row>
    <row r="6" spans="2:21" ht="18.75" customHeight="1" thickBot="1" x14ac:dyDescent="0.3">
      <c r="B6" s="47"/>
      <c r="C6" s="53" t="s">
        <v>22</v>
      </c>
      <c r="D6" s="54" t="s">
        <v>23</v>
      </c>
      <c r="E6" s="55" t="s">
        <v>24</v>
      </c>
      <c r="F6" s="56" t="s">
        <v>25</v>
      </c>
      <c r="G6" s="53" t="s">
        <v>26</v>
      </c>
      <c r="H6" s="119" t="s">
        <v>21</v>
      </c>
      <c r="I6" s="57" t="s">
        <v>27</v>
      </c>
      <c r="J6" s="56" t="s">
        <v>28</v>
      </c>
      <c r="K6" s="55" t="s">
        <v>5</v>
      </c>
      <c r="L6" s="56" t="s">
        <v>6</v>
      </c>
      <c r="M6" s="154"/>
      <c r="N6" s="152"/>
      <c r="O6" s="152"/>
      <c r="P6" s="152"/>
      <c r="Q6" s="152"/>
      <c r="R6" s="154"/>
      <c r="S6" s="154"/>
      <c r="T6" s="154"/>
      <c r="U6" s="152"/>
    </row>
    <row r="7" spans="2:21" s="8" customFormat="1" ht="16.5" customHeight="1" x14ac:dyDescent="0.25">
      <c r="B7" s="155">
        <f>WEEKNUM(C7,21)</f>
        <v>13</v>
      </c>
      <c r="C7" s="38">
        <f>C1-WEEKDAY(C1,3)</f>
        <v>42457</v>
      </c>
      <c r="D7" s="41"/>
      <c r="E7" s="111"/>
      <c r="F7" s="112"/>
      <c r="G7" s="126">
        <f>IF(L7="X",Gesamt!$D$9,
IF(K7="X",Gesamt!$D$10,
IF(F7-E7&lt;0,F7-E7+24,F7-E7)))</f>
        <v>0</v>
      </c>
      <c r="H7" s="120">
        <f t="shared" ref="H7:H10" si="0">SUM(M7:Q7)</f>
        <v>0</v>
      </c>
      <c r="I7" s="9">
        <f t="shared" ref="I7:I13" si="1">IF(AND(NOT(R8),WEEKDAY(C8,2)=7),
    IF(E7&gt;F7,F7,0),
    IF(AND(NOT(R7),WEEKDAY(C7,2)=7),
        IF(E7&gt;F7,24-E7,F7-E7),
        0))</f>
        <v>0</v>
      </c>
      <c r="J7" s="10">
        <f t="shared" ref="J7:J13" si="2">IF(AND(R7,R8),
    IF(E7&gt;F7,24-E7+F7,F7-E7),
    IF(R7,
        IF(E7&gt;F7,24-E7,F7-E7),
        IF(AND(R8,E7&gt;F7),F7,0)))</f>
        <v>0</v>
      </c>
      <c r="K7" s="7" t="str">
        <f t="shared" ref="K7:K10" si="3">IF(D7="Urlaub","X","")</f>
        <v/>
      </c>
      <c r="L7" s="11" t="str">
        <f t="shared" ref="L7:L12" si="4">IF(D7="Krank","X","")</f>
        <v/>
      </c>
      <c r="M7" s="12" t="str">
        <f t="shared" ref="M7:M13" si="5">IF(OR(R7,R8,WEEKDAY(C7,2)=7,WEEKDAY(C8,2)=7),"",SUM(S7:U7))</f>
        <v/>
      </c>
      <c r="N7" s="13">
        <f t="shared" ref="N7:N12" si="6">IF(R7,U7,"")</f>
        <v>0</v>
      </c>
      <c r="O7" s="13" t="str">
        <f t="shared" ref="O7:O12" si="7">IF(AND(NOT(R7),R8),SUM(S7:T7),"")</f>
        <v/>
      </c>
      <c r="P7" s="13" t="str">
        <f t="shared" ref="P7:P13" si="8">IF(AND(WEEKDAY(C7,2)=7,NOT(R7),NOT(R8)),U7,"")</f>
        <v/>
      </c>
      <c r="Q7" s="13" t="str">
        <f t="shared" ref="Q7:Q13" si="9">IF(AND(WEEKDAY(C8,2)=7,NOT(R7),NOT(R8)),SUM(S7:T7),"")</f>
        <v/>
      </c>
      <c r="R7" s="13" t="b">
        <f>NOT(ISERROR(MATCH(C7,Feiertage!$C:$C,0)))</f>
        <v>1</v>
      </c>
      <c r="S7" s="13">
        <f t="shared" ref="S7:S13" si="10">IF(OR(E7&gt;F7,F7&gt;6),
    IF(E7&lt;=6,6-E7,0),
    F7-E7)</f>
        <v>0</v>
      </c>
      <c r="T7" s="13">
        <f t="shared" ref="T7:T13" si="11">IF(E7&gt;F7,MIN(24-E7,4),
    IF(E7&gt;=20,F7-E7,MAX(F7-20,0)))</f>
        <v>0</v>
      </c>
      <c r="U7" s="13">
        <f t="shared" ref="U7:U13" si="12">IF(E7&gt;F7,MIN(F7,6),0)</f>
        <v>0</v>
      </c>
    </row>
    <row r="8" spans="2:21" s="8" customFormat="1" ht="16.5" customHeight="1" x14ac:dyDescent="0.25">
      <c r="B8" s="156"/>
      <c r="C8" s="39">
        <f>C7+1</f>
        <v>42458</v>
      </c>
      <c r="D8" s="42"/>
      <c r="E8" s="113"/>
      <c r="F8" s="114"/>
      <c r="G8" s="127">
        <f>IF(L8="X",Gesamt!$D$9,
IF(K8="X",Gesamt!$D$10,
IF(F8-E8&lt;0,F8-E8+24,F8-E8)))</f>
        <v>0</v>
      </c>
      <c r="H8" s="121">
        <f t="shared" si="0"/>
        <v>0</v>
      </c>
      <c r="I8" s="15">
        <f t="shared" si="1"/>
        <v>0</v>
      </c>
      <c r="J8" s="16">
        <f t="shared" si="2"/>
        <v>0</v>
      </c>
      <c r="K8" s="14" t="str">
        <f t="shared" si="3"/>
        <v/>
      </c>
      <c r="L8" s="17" t="str">
        <f t="shared" si="4"/>
        <v/>
      </c>
      <c r="M8" s="12">
        <f t="shared" si="5"/>
        <v>0</v>
      </c>
      <c r="N8" s="13" t="str">
        <f t="shared" si="6"/>
        <v/>
      </c>
      <c r="O8" s="13" t="str">
        <f t="shared" si="7"/>
        <v/>
      </c>
      <c r="P8" s="13" t="str">
        <f t="shared" si="8"/>
        <v/>
      </c>
      <c r="Q8" s="13" t="str">
        <f t="shared" si="9"/>
        <v/>
      </c>
      <c r="R8" s="13" t="b">
        <f>NOT(ISERROR(MATCH(C8,Feiertage!$C:$C,0)))</f>
        <v>0</v>
      </c>
      <c r="S8" s="13">
        <f t="shared" si="10"/>
        <v>0</v>
      </c>
      <c r="T8" s="13">
        <f t="shared" si="11"/>
        <v>0</v>
      </c>
      <c r="U8" s="13">
        <f t="shared" si="12"/>
        <v>0</v>
      </c>
    </row>
    <row r="9" spans="2:21" s="8" customFormat="1" ht="16.5" customHeight="1" x14ac:dyDescent="0.25">
      <c r="B9" s="156"/>
      <c r="C9" s="39">
        <f t="shared" ref="C9:C13" si="13">C8+1</f>
        <v>42459</v>
      </c>
      <c r="D9" s="42"/>
      <c r="E9" s="113"/>
      <c r="F9" s="114"/>
      <c r="G9" s="127">
        <f>IF(L9="X",Gesamt!$D$9,
IF(K9="X",Gesamt!$D$10,
IF(F9-E9&lt;0,F9-E9+24,F9-E9)))</f>
        <v>0</v>
      </c>
      <c r="H9" s="121">
        <f t="shared" si="0"/>
        <v>0</v>
      </c>
      <c r="I9" s="15">
        <f t="shared" si="1"/>
        <v>0</v>
      </c>
      <c r="J9" s="16">
        <f t="shared" si="2"/>
        <v>0</v>
      </c>
      <c r="K9" s="14" t="str">
        <f t="shared" si="3"/>
        <v/>
      </c>
      <c r="L9" s="17" t="str">
        <f t="shared" si="4"/>
        <v/>
      </c>
      <c r="M9" s="12">
        <f t="shared" si="5"/>
        <v>0</v>
      </c>
      <c r="N9" s="13" t="str">
        <f t="shared" si="6"/>
        <v/>
      </c>
      <c r="O9" s="13" t="str">
        <f t="shared" si="7"/>
        <v/>
      </c>
      <c r="P9" s="13" t="str">
        <f t="shared" si="8"/>
        <v/>
      </c>
      <c r="Q9" s="13" t="str">
        <f t="shared" si="9"/>
        <v/>
      </c>
      <c r="R9" s="13" t="b">
        <f>NOT(ISERROR(MATCH(C9,Feiertage!$C:$C,0)))</f>
        <v>0</v>
      </c>
      <c r="S9" s="13">
        <f t="shared" si="10"/>
        <v>0</v>
      </c>
      <c r="T9" s="13">
        <f t="shared" si="11"/>
        <v>0</v>
      </c>
      <c r="U9" s="13">
        <f t="shared" si="12"/>
        <v>0</v>
      </c>
    </row>
    <row r="10" spans="2:21" s="18" customFormat="1" ht="16.5" customHeight="1" x14ac:dyDescent="0.25">
      <c r="B10" s="156"/>
      <c r="C10" s="39">
        <f t="shared" si="13"/>
        <v>42460</v>
      </c>
      <c r="D10" s="43"/>
      <c r="E10" s="115"/>
      <c r="F10" s="116"/>
      <c r="G10" s="127">
        <f>IF(L10="X",Gesamt!$D$9,
IF(K10="X",Gesamt!$D$10,
IF(F10-E10&lt;0,F10-E10+24,F10-E10)))</f>
        <v>0</v>
      </c>
      <c r="H10" s="121">
        <f t="shared" si="0"/>
        <v>0</v>
      </c>
      <c r="I10" s="15">
        <f t="shared" si="1"/>
        <v>0</v>
      </c>
      <c r="J10" s="16">
        <f t="shared" si="2"/>
        <v>0</v>
      </c>
      <c r="K10" s="19" t="str">
        <f t="shared" si="3"/>
        <v/>
      </c>
      <c r="L10" s="17" t="str">
        <f t="shared" si="4"/>
        <v/>
      </c>
      <c r="M10" s="12">
        <f t="shared" si="5"/>
        <v>0</v>
      </c>
      <c r="N10" s="13" t="str">
        <f t="shared" si="6"/>
        <v/>
      </c>
      <c r="O10" s="13" t="str">
        <f t="shared" si="7"/>
        <v/>
      </c>
      <c r="P10" s="13" t="str">
        <f t="shared" si="8"/>
        <v/>
      </c>
      <c r="Q10" s="13" t="str">
        <f t="shared" si="9"/>
        <v/>
      </c>
      <c r="R10" s="13" t="b">
        <f>NOT(ISERROR(MATCH(C10,Feiertage!$C:$C,0)))</f>
        <v>0</v>
      </c>
      <c r="S10" s="13">
        <f t="shared" si="10"/>
        <v>0</v>
      </c>
      <c r="T10" s="13">
        <f t="shared" si="11"/>
        <v>0</v>
      </c>
      <c r="U10" s="13">
        <f t="shared" si="12"/>
        <v>0</v>
      </c>
    </row>
    <row r="11" spans="2:21" s="8" customFormat="1" ht="16.5" customHeight="1" x14ac:dyDescent="0.25">
      <c r="B11" s="156"/>
      <c r="C11" s="39">
        <f t="shared" si="13"/>
        <v>42461</v>
      </c>
      <c r="D11" s="43"/>
      <c r="E11" s="115"/>
      <c r="F11" s="116"/>
      <c r="G11" s="127">
        <f>IF(L11="X",Gesamt!$D$9,
IF(K11="X",Gesamt!$D$10,
IF(F11-E11&lt;0,F11-E11+24,F11-E11)))</f>
        <v>0</v>
      </c>
      <c r="H11" s="121">
        <f>SUM(M11:Q11)</f>
        <v>0</v>
      </c>
      <c r="I11" s="15">
        <f t="shared" si="1"/>
        <v>0</v>
      </c>
      <c r="J11" s="16">
        <f t="shared" si="2"/>
        <v>0</v>
      </c>
      <c r="K11" s="19" t="str">
        <f>IF(D11="Urlaub","X","")</f>
        <v/>
      </c>
      <c r="L11" s="17" t="str">
        <f t="shared" si="4"/>
        <v/>
      </c>
      <c r="M11" s="12">
        <f t="shared" si="5"/>
        <v>0</v>
      </c>
      <c r="N11" s="13" t="str">
        <f t="shared" si="6"/>
        <v/>
      </c>
      <c r="O11" s="13" t="str">
        <f t="shared" si="7"/>
        <v/>
      </c>
      <c r="P11" s="13" t="str">
        <f t="shared" si="8"/>
        <v/>
      </c>
      <c r="Q11" s="13" t="str">
        <f t="shared" si="9"/>
        <v/>
      </c>
      <c r="R11" s="13" t="b">
        <f>NOT(ISERROR(MATCH(C11,Feiertage!$C:$C,0)))</f>
        <v>0</v>
      </c>
      <c r="S11" s="13">
        <f t="shared" si="10"/>
        <v>0</v>
      </c>
      <c r="T11" s="13">
        <f t="shared" si="11"/>
        <v>0</v>
      </c>
      <c r="U11" s="13">
        <f t="shared" si="12"/>
        <v>0</v>
      </c>
    </row>
    <row r="12" spans="2:21" s="8" customFormat="1" ht="16.5" customHeight="1" x14ac:dyDescent="0.25">
      <c r="B12" s="156"/>
      <c r="C12" s="39">
        <f t="shared" si="13"/>
        <v>42462</v>
      </c>
      <c r="D12" s="43"/>
      <c r="E12" s="115"/>
      <c r="F12" s="116"/>
      <c r="G12" s="127">
        <f>IF(L12="X",Gesamt!$D$9,
IF(K12="X",Gesamt!$D$10,
IF(F12-E12&lt;0,F12-E12+24,F12-E12)))</f>
        <v>0</v>
      </c>
      <c r="H12" s="121">
        <f t="shared" ref="H12:H13" si="14">SUM(M12:Q12)</f>
        <v>0</v>
      </c>
      <c r="I12" s="15">
        <f t="shared" si="1"/>
        <v>0</v>
      </c>
      <c r="J12" s="16">
        <f t="shared" si="2"/>
        <v>0</v>
      </c>
      <c r="K12" s="19" t="str">
        <f>IF(D12="Urlaub","X","")</f>
        <v/>
      </c>
      <c r="L12" s="17" t="str">
        <f t="shared" si="4"/>
        <v/>
      </c>
      <c r="M12" s="20" t="str">
        <f t="shared" si="5"/>
        <v/>
      </c>
      <c r="N12" s="21" t="str">
        <f t="shared" si="6"/>
        <v/>
      </c>
      <c r="O12" s="21" t="str">
        <f t="shared" si="7"/>
        <v/>
      </c>
      <c r="P12" s="21" t="str">
        <f t="shared" si="8"/>
        <v/>
      </c>
      <c r="Q12" s="21">
        <f t="shared" si="9"/>
        <v>0</v>
      </c>
      <c r="R12" s="21" t="b">
        <f>NOT(ISERROR(MATCH(C12,Feiertage!$C:$C,0)))</f>
        <v>0</v>
      </c>
      <c r="S12" s="21">
        <f t="shared" si="10"/>
        <v>0</v>
      </c>
      <c r="T12" s="21">
        <f t="shared" si="11"/>
        <v>0</v>
      </c>
      <c r="U12" s="21">
        <f t="shared" si="12"/>
        <v>0</v>
      </c>
    </row>
    <row r="13" spans="2:21" s="8" customFormat="1" ht="16.5" customHeight="1" x14ac:dyDescent="0.25">
      <c r="B13" s="156"/>
      <c r="C13" s="40">
        <f t="shared" si="13"/>
        <v>42463</v>
      </c>
      <c r="D13" s="44"/>
      <c r="E13" s="117"/>
      <c r="F13" s="118"/>
      <c r="G13" s="128">
        <f>IF(L13="X",Gesamt!$D$9,
IF(K13="X",Gesamt!$D$10,
IF(F13-E13&lt;0,F13-E13+24,F13-E13)))</f>
        <v>0</v>
      </c>
      <c r="H13" s="122">
        <f t="shared" si="14"/>
        <v>0</v>
      </c>
      <c r="I13" s="22">
        <f t="shared" si="1"/>
        <v>0</v>
      </c>
      <c r="J13" s="23">
        <f t="shared" si="2"/>
        <v>0</v>
      </c>
      <c r="K13" s="24" t="str">
        <f>IF(D13="Urlaub","X","")</f>
        <v/>
      </c>
      <c r="L13" s="25" t="str">
        <f>IF(D13="Krank","X","")</f>
        <v/>
      </c>
      <c r="M13" s="26" t="str">
        <f t="shared" si="5"/>
        <v/>
      </c>
      <c r="N13" s="27" t="str">
        <f>IF(R13,U13,"")</f>
        <v/>
      </c>
      <c r="O13" s="27" t="str">
        <f>IF(AND(NOT(R13),R14),SUM(S13:T13),"")</f>
        <v/>
      </c>
      <c r="P13" s="27">
        <f t="shared" si="8"/>
        <v>0</v>
      </c>
      <c r="Q13" s="27" t="str">
        <f t="shared" si="9"/>
        <v/>
      </c>
      <c r="R13" s="27" t="b">
        <f>NOT(ISERROR(MATCH(C13,Feiertage!$C:$C,0)))</f>
        <v>0</v>
      </c>
      <c r="S13" s="27">
        <f t="shared" si="10"/>
        <v>0</v>
      </c>
      <c r="T13" s="27">
        <f t="shared" si="11"/>
        <v>0</v>
      </c>
      <c r="U13" s="27">
        <f t="shared" si="12"/>
        <v>0</v>
      </c>
    </row>
    <row r="14" spans="2:21" s="28" customFormat="1" ht="16.5" customHeight="1" thickBot="1" x14ac:dyDescent="0.3">
      <c r="B14" s="157"/>
      <c r="C14" s="109">
        <f>C13+1</f>
        <v>42464</v>
      </c>
      <c r="D14" s="110"/>
      <c r="E14" s="161" t="s">
        <v>56</v>
      </c>
      <c r="F14" s="162"/>
      <c r="G14" s="129">
        <f>SUM(G7:G13)</f>
        <v>0</v>
      </c>
      <c r="H14" s="123">
        <f>SUM(H7:H13)</f>
        <v>0</v>
      </c>
      <c r="I14" s="29">
        <f>SUM(I7:I13)</f>
        <v>0</v>
      </c>
      <c r="J14" s="30">
        <f>SUM(J7:J13)</f>
        <v>0</v>
      </c>
      <c r="K14" s="31">
        <f>COUNTIF(K7:K13,"X")</f>
        <v>0</v>
      </c>
      <c r="L14" s="32">
        <f>COUNTIF(L7:L13,"X")</f>
        <v>0</v>
      </c>
      <c r="M14" s="33"/>
      <c r="N14" s="34"/>
      <c r="O14" s="34"/>
      <c r="P14" s="34"/>
      <c r="Q14" s="34"/>
      <c r="R14" s="34" t="b">
        <f>NOT(ISERROR(MATCH(C14,Feiertage!$C:$C,0)))</f>
        <v>0</v>
      </c>
      <c r="S14" s="34"/>
      <c r="T14" s="34"/>
      <c r="U14" s="35"/>
    </row>
    <row r="15" spans="2:21" s="8" customFormat="1" ht="16.5" customHeight="1" x14ac:dyDescent="0.25">
      <c r="B15" s="155">
        <f>WEEKNUM(C15,21)</f>
        <v>14</v>
      </c>
      <c r="C15" s="38">
        <f>C13+1</f>
        <v>42464</v>
      </c>
      <c r="D15" s="41"/>
      <c r="E15" s="111"/>
      <c r="F15" s="112"/>
      <c r="G15" s="126">
        <f>IF(L15="X",Gesamt!$D$9,
IF(K15="X",Gesamt!$D$10,
IF(F15-E15&lt;0,F15-E15+24,F15-E15)))</f>
        <v>0</v>
      </c>
      <c r="H15" s="120">
        <f t="shared" ref="H15:H18" si="15">SUM(M15:Q15)</f>
        <v>0</v>
      </c>
      <c r="I15" s="9">
        <f t="shared" ref="I15:I21" si="16">IF(AND(NOT(R16),WEEKDAY(C16,2)=7),
    IF(E15&gt;F15,F15,0),
    IF(AND(NOT(R15),WEEKDAY(C15,2)=7),
        IF(E15&gt;F15,24-E15,F15-E15),
        0))</f>
        <v>0</v>
      </c>
      <c r="J15" s="10">
        <f t="shared" ref="J15:J21" si="17">IF(AND(R15,R16),
    IF(E15&gt;F15,24-E15+F15,F15-E15),
    IF(R15,
        IF(E15&gt;F15,24-E15,F15-E15),
        IF(AND(R16,E15&gt;F15),F15,0)))</f>
        <v>0</v>
      </c>
      <c r="K15" s="7" t="str">
        <f t="shared" ref="K15:K18" si="18">IF(D15="Urlaub","X","")</f>
        <v/>
      </c>
      <c r="L15" s="11" t="str">
        <f t="shared" ref="L15:L20" si="19">IF(D15="Krank","X","")</f>
        <v/>
      </c>
      <c r="M15" s="12">
        <f t="shared" ref="M15:M21" si="20">IF(OR(R15,R16,WEEKDAY(C15,2)=7,WEEKDAY(C16,2)=7),"",SUM(S15:U15))</f>
        <v>0</v>
      </c>
      <c r="N15" s="13" t="str">
        <f t="shared" ref="N15:N20" si="21">IF(R15,U15,"")</f>
        <v/>
      </c>
      <c r="O15" s="13" t="str">
        <f t="shared" ref="O15:O20" si="22">IF(AND(NOT(R15),R16),SUM(S15:T15),"")</f>
        <v/>
      </c>
      <c r="P15" s="13" t="str">
        <f t="shared" ref="P15:P21" si="23">IF(AND(WEEKDAY(C15,2)=7,NOT(R15),NOT(R16)),U15,"")</f>
        <v/>
      </c>
      <c r="Q15" s="13" t="str">
        <f t="shared" ref="Q15:Q21" si="24">IF(AND(WEEKDAY(C16,2)=7,NOT(R15),NOT(R16)),SUM(S15:T15),"")</f>
        <v/>
      </c>
      <c r="R15" s="13" t="b">
        <f>NOT(ISERROR(MATCH(C15,Feiertage!$C:$C,0)))</f>
        <v>0</v>
      </c>
      <c r="S15" s="13">
        <f t="shared" ref="S15:S21" si="25">IF(OR(E15&gt;F15,F15&gt;6),
    IF(E15&lt;=6,6-E15,0),
    F15-E15)</f>
        <v>0</v>
      </c>
      <c r="T15" s="13">
        <f t="shared" ref="T15:T21" si="26">IF(E15&gt;F15,MIN(24-E15,4),
    IF(E15&gt;=20,F15-E15,MAX(F15-20,0)))</f>
        <v>0</v>
      </c>
      <c r="U15" s="13">
        <f t="shared" ref="U15:U21" si="27">IF(E15&gt;F15,MIN(F15,6),0)</f>
        <v>0</v>
      </c>
    </row>
    <row r="16" spans="2:21" s="8" customFormat="1" ht="16.5" customHeight="1" x14ac:dyDescent="0.25">
      <c r="B16" s="156"/>
      <c r="C16" s="39">
        <f>C15+1</f>
        <v>42465</v>
      </c>
      <c r="D16" s="42"/>
      <c r="E16" s="113"/>
      <c r="F16" s="114"/>
      <c r="G16" s="127">
        <f>IF(L16="X",Gesamt!$D$9,
IF(K16="X",Gesamt!$D$10,
IF(F16-E16&lt;0,F16-E16+24,F16-E16)))</f>
        <v>0</v>
      </c>
      <c r="H16" s="121">
        <f t="shared" si="15"/>
        <v>0</v>
      </c>
      <c r="I16" s="15">
        <f t="shared" si="16"/>
        <v>0</v>
      </c>
      <c r="J16" s="16">
        <f t="shared" si="17"/>
        <v>0</v>
      </c>
      <c r="K16" s="14" t="str">
        <f t="shared" si="18"/>
        <v/>
      </c>
      <c r="L16" s="17" t="str">
        <f t="shared" si="19"/>
        <v/>
      </c>
      <c r="M16" s="12">
        <f t="shared" si="20"/>
        <v>0</v>
      </c>
      <c r="N16" s="13" t="str">
        <f t="shared" si="21"/>
        <v/>
      </c>
      <c r="O16" s="13" t="str">
        <f t="shared" si="22"/>
        <v/>
      </c>
      <c r="P16" s="13" t="str">
        <f t="shared" si="23"/>
        <v/>
      </c>
      <c r="Q16" s="13" t="str">
        <f t="shared" si="24"/>
        <v/>
      </c>
      <c r="R16" s="13" t="b">
        <f>NOT(ISERROR(MATCH(C16,Feiertage!$C:$C,0)))</f>
        <v>0</v>
      </c>
      <c r="S16" s="13">
        <f t="shared" si="25"/>
        <v>0</v>
      </c>
      <c r="T16" s="13">
        <f t="shared" si="26"/>
        <v>0</v>
      </c>
      <c r="U16" s="13">
        <f t="shared" si="27"/>
        <v>0</v>
      </c>
    </row>
    <row r="17" spans="2:21" s="8" customFormat="1" ht="16.5" customHeight="1" x14ac:dyDescent="0.25">
      <c r="B17" s="156"/>
      <c r="C17" s="39">
        <f t="shared" ref="C17:C21" si="28">C16+1</f>
        <v>42466</v>
      </c>
      <c r="D17" s="42"/>
      <c r="E17" s="113"/>
      <c r="F17" s="114"/>
      <c r="G17" s="127">
        <f>IF(L17="X",Gesamt!$D$9,
IF(K17="X",Gesamt!$D$10,
IF(F17-E17&lt;0,F17-E17+24,F17-E17)))</f>
        <v>0</v>
      </c>
      <c r="H17" s="121">
        <f t="shared" si="15"/>
        <v>0</v>
      </c>
      <c r="I17" s="15">
        <f t="shared" si="16"/>
        <v>0</v>
      </c>
      <c r="J17" s="16">
        <f t="shared" si="17"/>
        <v>0</v>
      </c>
      <c r="K17" s="14" t="str">
        <f t="shared" si="18"/>
        <v/>
      </c>
      <c r="L17" s="17" t="str">
        <f t="shared" si="19"/>
        <v/>
      </c>
      <c r="M17" s="12">
        <f t="shared" si="20"/>
        <v>0</v>
      </c>
      <c r="N17" s="13" t="str">
        <f t="shared" si="21"/>
        <v/>
      </c>
      <c r="O17" s="13" t="str">
        <f t="shared" si="22"/>
        <v/>
      </c>
      <c r="P17" s="13" t="str">
        <f t="shared" si="23"/>
        <v/>
      </c>
      <c r="Q17" s="13" t="str">
        <f t="shared" si="24"/>
        <v/>
      </c>
      <c r="R17" s="13" t="b">
        <f>NOT(ISERROR(MATCH(C17,Feiertage!$C:$C,0)))</f>
        <v>0</v>
      </c>
      <c r="S17" s="13">
        <f t="shared" si="25"/>
        <v>0</v>
      </c>
      <c r="T17" s="13">
        <f t="shared" si="26"/>
        <v>0</v>
      </c>
      <c r="U17" s="13">
        <f t="shared" si="27"/>
        <v>0</v>
      </c>
    </row>
    <row r="18" spans="2:21" s="28" customFormat="1" ht="16.5" customHeight="1" x14ac:dyDescent="0.25">
      <c r="B18" s="156"/>
      <c r="C18" s="39">
        <f t="shared" si="28"/>
        <v>42467</v>
      </c>
      <c r="D18" s="43"/>
      <c r="E18" s="115"/>
      <c r="F18" s="116"/>
      <c r="G18" s="127">
        <f>IF(L18="X",Gesamt!$D$9,
IF(K18="X",Gesamt!$D$10,
IF(F18-E18&lt;0,F18-E18+24,F18-E18)))</f>
        <v>0</v>
      </c>
      <c r="H18" s="121">
        <f t="shared" si="15"/>
        <v>0</v>
      </c>
      <c r="I18" s="15">
        <f t="shared" si="16"/>
        <v>0</v>
      </c>
      <c r="J18" s="16">
        <f t="shared" si="17"/>
        <v>0</v>
      </c>
      <c r="K18" s="19" t="str">
        <f t="shared" si="18"/>
        <v/>
      </c>
      <c r="L18" s="17" t="str">
        <f t="shared" si="19"/>
        <v/>
      </c>
      <c r="M18" s="12">
        <f t="shared" si="20"/>
        <v>0</v>
      </c>
      <c r="N18" s="13" t="str">
        <f t="shared" si="21"/>
        <v/>
      </c>
      <c r="O18" s="13" t="str">
        <f t="shared" si="22"/>
        <v/>
      </c>
      <c r="P18" s="13" t="str">
        <f t="shared" si="23"/>
        <v/>
      </c>
      <c r="Q18" s="13" t="str">
        <f t="shared" si="24"/>
        <v/>
      </c>
      <c r="R18" s="13" t="b">
        <f>NOT(ISERROR(MATCH(C18,Feiertage!$C:$C,0)))</f>
        <v>0</v>
      </c>
      <c r="S18" s="13">
        <f t="shared" si="25"/>
        <v>0</v>
      </c>
      <c r="T18" s="13">
        <f t="shared" si="26"/>
        <v>0</v>
      </c>
      <c r="U18" s="13">
        <f t="shared" si="27"/>
        <v>0</v>
      </c>
    </row>
    <row r="19" spans="2:21" s="8" customFormat="1" ht="16.5" customHeight="1" x14ac:dyDescent="0.25">
      <c r="B19" s="156"/>
      <c r="C19" s="39">
        <f t="shared" si="28"/>
        <v>42468</v>
      </c>
      <c r="D19" s="43"/>
      <c r="E19" s="115"/>
      <c r="F19" s="116"/>
      <c r="G19" s="127">
        <f>IF(L19="X",Gesamt!$D$9,
IF(K19="X",Gesamt!$D$10,
IF(F19-E19&lt;0,F19-E19+24,F19-E19)))</f>
        <v>0</v>
      </c>
      <c r="H19" s="121">
        <f>SUM(M19:Q19)</f>
        <v>0</v>
      </c>
      <c r="I19" s="15">
        <f t="shared" si="16"/>
        <v>0</v>
      </c>
      <c r="J19" s="16">
        <f t="shared" si="17"/>
        <v>0</v>
      </c>
      <c r="K19" s="19" t="str">
        <f>IF(D19="Urlaub","X","")</f>
        <v/>
      </c>
      <c r="L19" s="17" t="str">
        <f t="shared" si="19"/>
        <v/>
      </c>
      <c r="M19" s="12">
        <f t="shared" si="20"/>
        <v>0</v>
      </c>
      <c r="N19" s="13" t="str">
        <f t="shared" si="21"/>
        <v/>
      </c>
      <c r="O19" s="13" t="str">
        <f t="shared" si="22"/>
        <v/>
      </c>
      <c r="P19" s="13" t="str">
        <f t="shared" si="23"/>
        <v/>
      </c>
      <c r="Q19" s="13" t="str">
        <f t="shared" si="24"/>
        <v/>
      </c>
      <c r="R19" s="13" t="b">
        <f>NOT(ISERROR(MATCH(C19,Feiertage!$C:$C,0)))</f>
        <v>0</v>
      </c>
      <c r="S19" s="13">
        <f t="shared" si="25"/>
        <v>0</v>
      </c>
      <c r="T19" s="13">
        <f t="shared" si="26"/>
        <v>0</v>
      </c>
      <c r="U19" s="13">
        <f t="shared" si="27"/>
        <v>0</v>
      </c>
    </row>
    <row r="20" spans="2:21" s="8" customFormat="1" ht="16.5" customHeight="1" x14ac:dyDescent="0.25">
      <c r="B20" s="156"/>
      <c r="C20" s="39">
        <f t="shared" si="28"/>
        <v>42469</v>
      </c>
      <c r="D20" s="43"/>
      <c r="E20" s="115"/>
      <c r="F20" s="116"/>
      <c r="G20" s="127">
        <f>IF(L20="X",Gesamt!$D$9,
IF(K20="X",Gesamt!$D$10,
IF(F20-E20&lt;0,F20-E20+24,F20-E20)))</f>
        <v>0</v>
      </c>
      <c r="H20" s="121">
        <f t="shared" ref="H20:H21" si="29">SUM(M20:Q20)</f>
        <v>0</v>
      </c>
      <c r="I20" s="15">
        <f t="shared" si="16"/>
        <v>0</v>
      </c>
      <c r="J20" s="16">
        <f t="shared" si="17"/>
        <v>0</v>
      </c>
      <c r="K20" s="19" t="str">
        <f>IF(D20="Urlaub","X","")</f>
        <v/>
      </c>
      <c r="L20" s="17" t="str">
        <f t="shared" si="19"/>
        <v/>
      </c>
      <c r="M20" s="20" t="str">
        <f t="shared" si="20"/>
        <v/>
      </c>
      <c r="N20" s="21" t="str">
        <f t="shared" si="21"/>
        <v/>
      </c>
      <c r="O20" s="21" t="str">
        <f t="shared" si="22"/>
        <v/>
      </c>
      <c r="P20" s="21" t="str">
        <f t="shared" si="23"/>
        <v/>
      </c>
      <c r="Q20" s="21">
        <f t="shared" si="24"/>
        <v>0</v>
      </c>
      <c r="R20" s="21" t="b">
        <f>NOT(ISERROR(MATCH(C20,Feiertage!$C:$C,0)))</f>
        <v>0</v>
      </c>
      <c r="S20" s="21">
        <f t="shared" si="25"/>
        <v>0</v>
      </c>
      <c r="T20" s="21">
        <f t="shared" si="26"/>
        <v>0</v>
      </c>
      <c r="U20" s="21">
        <f t="shared" si="27"/>
        <v>0</v>
      </c>
    </row>
    <row r="21" spans="2:21" s="8" customFormat="1" ht="16.5" customHeight="1" x14ac:dyDescent="0.25">
      <c r="B21" s="156"/>
      <c r="C21" s="40">
        <f t="shared" si="28"/>
        <v>42470</v>
      </c>
      <c r="D21" s="44"/>
      <c r="E21" s="117"/>
      <c r="F21" s="118"/>
      <c r="G21" s="128">
        <f>IF(L21="X",Gesamt!$D$9,
IF(K21="X",Gesamt!$D$10,
IF(F21-E21&lt;0,F21-E21+24,F21-E21)))</f>
        <v>0</v>
      </c>
      <c r="H21" s="122">
        <f t="shared" si="29"/>
        <v>0</v>
      </c>
      <c r="I21" s="22">
        <f t="shared" si="16"/>
        <v>0</v>
      </c>
      <c r="J21" s="23">
        <f t="shared" si="17"/>
        <v>0</v>
      </c>
      <c r="K21" s="24" t="str">
        <f>IF(D21="Urlaub","X","")</f>
        <v/>
      </c>
      <c r="L21" s="25" t="str">
        <f>IF(D21="Krank","X","")</f>
        <v/>
      </c>
      <c r="M21" s="26" t="str">
        <f t="shared" si="20"/>
        <v/>
      </c>
      <c r="N21" s="27" t="str">
        <f>IF(R21,U21,"")</f>
        <v/>
      </c>
      <c r="O21" s="27" t="str">
        <f>IF(AND(NOT(R21),R22),SUM(S21:T21),"")</f>
        <v/>
      </c>
      <c r="P21" s="27">
        <f t="shared" si="23"/>
        <v>0</v>
      </c>
      <c r="Q21" s="27" t="str">
        <f t="shared" si="24"/>
        <v/>
      </c>
      <c r="R21" s="27" t="b">
        <f>NOT(ISERROR(MATCH(C21,Feiertage!$C:$C,0)))</f>
        <v>0</v>
      </c>
      <c r="S21" s="27">
        <f t="shared" si="25"/>
        <v>0</v>
      </c>
      <c r="T21" s="27">
        <f t="shared" si="26"/>
        <v>0</v>
      </c>
      <c r="U21" s="27">
        <f t="shared" si="27"/>
        <v>0</v>
      </c>
    </row>
    <row r="22" spans="2:21" s="28" customFormat="1" ht="16.5" customHeight="1" thickBot="1" x14ac:dyDescent="0.3">
      <c r="B22" s="157"/>
      <c r="C22" s="109">
        <f>C21+1</f>
        <v>42471</v>
      </c>
      <c r="D22" s="110"/>
      <c r="E22" s="161" t="s">
        <v>56</v>
      </c>
      <c r="F22" s="162"/>
      <c r="G22" s="129">
        <f>SUM(G15:G21)</f>
        <v>0</v>
      </c>
      <c r="H22" s="123">
        <f>SUM(H15:H21)</f>
        <v>0</v>
      </c>
      <c r="I22" s="29">
        <f>SUM(I15:I21)</f>
        <v>0</v>
      </c>
      <c r="J22" s="30">
        <f>SUM(J15:J21)</f>
        <v>0</v>
      </c>
      <c r="K22" s="31">
        <f>COUNTIF(K15:K21,"X")</f>
        <v>0</v>
      </c>
      <c r="L22" s="32">
        <f>COUNTIF(L15:L21,"X")</f>
        <v>0</v>
      </c>
      <c r="M22" s="33"/>
      <c r="N22" s="34"/>
      <c r="O22" s="34"/>
      <c r="P22" s="34"/>
      <c r="Q22" s="34"/>
      <c r="R22" s="34" t="b">
        <f>NOT(ISERROR(MATCH(C22,Feiertage!$C:$C,0)))</f>
        <v>0</v>
      </c>
      <c r="S22" s="34"/>
      <c r="T22" s="34"/>
      <c r="U22" s="35"/>
    </row>
    <row r="23" spans="2:21" s="8" customFormat="1" ht="16.5" customHeight="1" x14ac:dyDescent="0.25">
      <c r="B23" s="155">
        <f>WEEKNUM(C23,21)</f>
        <v>15</v>
      </c>
      <c r="C23" s="38">
        <f>C21+1</f>
        <v>42471</v>
      </c>
      <c r="D23" s="41"/>
      <c r="E23" s="111"/>
      <c r="F23" s="112"/>
      <c r="G23" s="126">
        <f>IF(L23="X",Gesamt!$D$9,
IF(K23="X",Gesamt!$D$10,
IF(F23-E23&lt;0,F23-E23+24,F23-E23)))</f>
        <v>0</v>
      </c>
      <c r="H23" s="120">
        <f t="shared" ref="H23:H26" si="30">SUM(M23:Q23)</f>
        <v>0</v>
      </c>
      <c r="I23" s="9">
        <f t="shared" ref="I23:I29" si="31">IF(AND(NOT(R24),WEEKDAY(C24,2)=7),
    IF(E23&gt;F23,F23,0),
    IF(AND(NOT(R23),WEEKDAY(C23,2)=7),
        IF(E23&gt;F23,24-E23,F23-E23),
        0))</f>
        <v>0</v>
      </c>
      <c r="J23" s="10">
        <f t="shared" ref="J23:J29" si="32">IF(AND(R23,R24),
    IF(E23&gt;F23,24-E23+F23,F23-E23),
    IF(R23,
        IF(E23&gt;F23,24-E23,F23-E23),
        IF(AND(R24,E23&gt;F23),F23,0)))</f>
        <v>0</v>
      </c>
      <c r="K23" s="7" t="str">
        <f t="shared" ref="K23:K26" si="33">IF(D23="Urlaub","X","")</f>
        <v/>
      </c>
      <c r="L23" s="11" t="str">
        <f t="shared" ref="L23:L28" si="34">IF(D23="Krank","X","")</f>
        <v/>
      </c>
      <c r="M23" s="12">
        <f t="shared" ref="M23:M29" si="35">IF(OR(R23,R24,WEEKDAY(C23,2)=7,WEEKDAY(C24,2)=7),"",SUM(S23:U23))</f>
        <v>0</v>
      </c>
      <c r="N23" s="13" t="str">
        <f t="shared" ref="N23:N28" si="36">IF(R23,U23,"")</f>
        <v/>
      </c>
      <c r="O23" s="13" t="str">
        <f t="shared" ref="O23:O28" si="37">IF(AND(NOT(R23),R24),SUM(S23:T23),"")</f>
        <v/>
      </c>
      <c r="P23" s="13" t="str">
        <f t="shared" ref="P23:P29" si="38">IF(AND(WEEKDAY(C23,2)=7,NOT(R23),NOT(R24)),U23,"")</f>
        <v/>
      </c>
      <c r="Q23" s="13" t="str">
        <f t="shared" ref="Q23:Q29" si="39">IF(AND(WEEKDAY(C24,2)=7,NOT(R23),NOT(R24)),SUM(S23:T23),"")</f>
        <v/>
      </c>
      <c r="R23" s="13" t="b">
        <f>NOT(ISERROR(MATCH(C23,Feiertage!$C:$C,0)))</f>
        <v>0</v>
      </c>
      <c r="S23" s="13">
        <f t="shared" ref="S23:S29" si="40">IF(OR(E23&gt;F23,F23&gt;6),
    IF(E23&lt;=6,6-E23,0),
    F23-E23)</f>
        <v>0</v>
      </c>
      <c r="T23" s="13">
        <f t="shared" ref="T23:T29" si="41">IF(E23&gt;F23,MIN(24-E23,4),
    IF(E23&gt;=20,F23-E23,MAX(F23-20,0)))</f>
        <v>0</v>
      </c>
      <c r="U23" s="13">
        <f t="shared" ref="U23:U29" si="42">IF(E23&gt;F23,MIN(F23,6),0)</f>
        <v>0</v>
      </c>
    </row>
    <row r="24" spans="2:21" s="8" customFormat="1" ht="16.5" customHeight="1" x14ac:dyDescent="0.25">
      <c r="B24" s="156"/>
      <c r="C24" s="39">
        <f>C23+1</f>
        <v>42472</v>
      </c>
      <c r="D24" s="42"/>
      <c r="E24" s="113"/>
      <c r="F24" s="114"/>
      <c r="G24" s="127">
        <f>IF(L24="X",Gesamt!$D$9,
IF(K24="X",Gesamt!$D$10,
IF(F24-E24&lt;0,F24-E24+24,F24-E24)))</f>
        <v>0</v>
      </c>
      <c r="H24" s="121">
        <f t="shared" si="30"/>
        <v>0</v>
      </c>
      <c r="I24" s="15">
        <f t="shared" si="31"/>
        <v>0</v>
      </c>
      <c r="J24" s="16">
        <f t="shared" si="32"/>
        <v>0</v>
      </c>
      <c r="K24" s="14" t="str">
        <f t="shared" si="33"/>
        <v/>
      </c>
      <c r="L24" s="17" t="str">
        <f t="shared" si="34"/>
        <v/>
      </c>
      <c r="M24" s="12">
        <f t="shared" si="35"/>
        <v>0</v>
      </c>
      <c r="N24" s="13" t="str">
        <f t="shared" si="36"/>
        <v/>
      </c>
      <c r="O24" s="13" t="str">
        <f t="shared" si="37"/>
        <v/>
      </c>
      <c r="P24" s="13" t="str">
        <f t="shared" si="38"/>
        <v/>
      </c>
      <c r="Q24" s="13" t="str">
        <f t="shared" si="39"/>
        <v/>
      </c>
      <c r="R24" s="13" t="b">
        <f>NOT(ISERROR(MATCH(C24,Feiertage!$C:$C,0)))</f>
        <v>0</v>
      </c>
      <c r="S24" s="13">
        <f t="shared" si="40"/>
        <v>0</v>
      </c>
      <c r="T24" s="13">
        <f t="shared" si="41"/>
        <v>0</v>
      </c>
      <c r="U24" s="13">
        <f t="shared" si="42"/>
        <v>0</v>
      </c>
    </row>
    <row r="25" spans="2:21" s="8" customFormat="1" ht="16.5" customHeight="1" x14ac:dyDescent="0.25">
      <c r="B25" s="156"/>
      <c r="C25" s="39">
        <f t="shared" ref="C25:C29" si="43">C24+1</f>
        <v>42473</v>
      </c>
      <c r="D25" s="42"/>
      <c r="E25" s="113"/>
      <c r="F25" s="114"/>
      <c r="G25" s="127">
        <f>IF(L25="X",Gesamt!$D$9,
IF(K25="X",Gesamt!$D$10,
IF(F25-E25&lt;0,F25-E25+24,F25-E25)))</f>
        <v>0</v>
      </c>
      <c r="H25" s="121">
        <f t="shared" si="30"/>
        <v>0</v>
      </c>
      <c r="I25" s="15">
        <f t="shared" si="31"/>
        <v>0</v>
      </c>
      <c r="J25" s="16">
        <f t="shared" si="32"/>
        <v>0</v>
      </c>
      <c r="K25" s="14" t="str">
        <f t="shared" si="33"/>
        <v/>
      </c>
      <c r="L25" s="17" t="str">
        <f t="shared" si="34"/>
        <v/>
      </c>
      <c r="M25" s="12">
        <f t="shared" si="35"/>
        <v>0</v>
      </c>
      <c r="N25" s="13" t="str">
        <f t="shared" si="36"/>
        <v/>
      </c>
      <c r="O25" s="13" t="str">
        <f t="shared" si="37"/>
        <v/>
      </c>
      <c r="P25" s="13" t="str">
        <f t="shared" si="38"/>
        <v/>
      </c>
      <c r="Q25" s="13" t="str">
        <f t="shared" si="39"/>
        <v/>
      </c>
      <c r="R25" s="13" t="b">
        <f>NOT(ISERROR(MATCH(C25,Feiertage!$C:$C,0)))</f>
        <v>0</v>
      </c>
      <c r="S25" s="13">
        <f t="shared" si="40"/>
        <v>0</v>
      </c>
      <c r="T25" s="13">
        <f t="shared" si="41"/>
        <v>0</v>
      </c>
      <c r="U25" s="13">
        <f t="shared" si="42"/>
        <v>0</v>
      </c>
    </row>
    <row r="26" spans="2:21" s="28" customFormat="1" ht="16.5" customHeight="1" x14ac:dyDescent="0.25">
      <c r="B26" s="156"/>
      <c r="C26" s="39">
        <f t="shared" si="43"/>
        <v>42474</v>
      </c>
      <c r="D26" s="43"/>
      <c r="E26" s="115"/>
      <c r="F26" s="116"/>
      <c r="G26" s="127">
        <f>IF(L26="X",Gesamt!$D$9,
IF(K26="X",Gesamt!$D$10,
IF(F26-E26&lt;0,F26-E26+24,F26-E26)))</f>
        <v>0</v>
      </c>
      <c r="H26" s="121">
        <f t="shared" si="30"/>
        <v>0</v>
      </c>
      <c r="I26" s="15">
        <f t="shared" si="31"/>
        <v>0</v>
      </c>
      <c r="J26" s="16">
        <f t="shared" si="32"/>
        <v>0</v>
      </c>
      <c r="K26" s="19" t="str">
        <f t="shared" si="33"/>
        <v/>
      </c>
      <c r="L26" s="17" t="str">
        <f t="shared" si="34"/>
        <v/>
      </c>
      <c r="M26" s="12">
        <f t="shared" si="35"/>
        <v>0</v>
      </c>
      <c r="N26" s="13" t="str">
        <f t="shared" si="36"/>
        <v/>
      </c>
      <c r="O26" s="13" t="str">
        <f t="shared" si="37"/>
        <v/>
      </c>
      <c r="P26" s="13" t="str">
        <f t="shared" si="38"/>
        <v/>
      </c>
      <c r="Q26" s="13" t="str">
        <f t="shared" si="39"/>
        <v/>
      </c>
      <c r="R26" s="13" t="b">
        <f>NOT(ISERROR(MATCH(C26,Feiertage!$C:$C,0)))</f>
        <v>0</v>
      </c>
      <c r="S26" s="13">
        <f t="shared" si="40"/>
        <v>0</v>
      </c>
      <c r="T26" s="13">
        <f t="shared" si="41"/>
        <v>0</v>
      </c>
      <c r="U26" s="13">
        <f t="shared" si="42"/>
        <v>0</v>
      </c>
    </row>
    <row r="27" spans="2:21" s="8" customFormat="1" ht="16.5" customHeight="1" x14ac:dyDescent="0.25">
      <c r="B27" s="156"/>
      <c r="C27" s="39">
        <f t="shared" si="43"/>
        <v>42475</v>
      </c>
      <c r="D27" s="43"/>
      <c r="E27" s="115"/>
      <c r="F27" s="116"/>
      <c r="G27" s="127">
        <f>IF(L27="X",Gesamt!$D$9,
IF(K27="X",Gesamt!$D$10,
IF(F27-E27&lt;0,F27-E27+24,F27-E27)))</f>
        <v>0</v>
      </c>
      <c r="H27" s="121">
        <f>SUM(M27:Q27)</f>
        <v>0</v>
      </c>
      <c r="I27" s="15">
        <f t="shared" si="31"/>
        <v>0</v>
      </c>
      <c r="J27" s="16">
        <f t="shared" si="32"/>
        <v>0</v>
      </c>
      <c r="K27" s="19" t="str">
        <f>IF(D27="Urlaub","X","")</f>
        <v/>
      </c>
      <c r="L27" s="17" t="str">
        <f t="shared" si="34"/>
        <v/>
      </c>
      <c r="M27" s="12">
        <f t="shared" si="35"/>
        <v>0</v>
      </c>
      <c r="N27" s="13" t="str">
        <f t="shared" si="36"/>
        <v/>
      </c>
      <c r="O27" s="13" t="str">
        <f t="shared" si="37"/>
        <v/>
      </c>
      <c r="P27" s="13" t="str">
        <f t="shared" si="38"/>
        <v/>
      </c>
      <c r="Q27" s="13" t="str">
        <f t="shared" si="39"/>
        <v/>
      </c>
      <c r="R27" s="13" t="b">
        <f>NOT(ISERROR(MATCH(C27,Feiertage!$C:$C,0)))</f>
        <v>0</v>
      </c>
      <c r="S27" s="13">
        <f t="shared" si="40"/>
        <v>0</v>
      </c>
      <c r="T27" s="13">
        <f t="shared" si="41"/>
        <v>0</v>
      </c>
      <c r="U27" s="13">
        <f t="shared" si="42"/>
        <v>0</v>
      </c>
    </row>
    <row r="28" spans="2:21" s="8" customFormat="1" ht="16.5" customHeight="1" x14ac:dyDescent="0.25">
      <c r="B28" s="156"/>
      <c r="C28" s="39">
        <f t="shared" si="43"/>
        <v>42476</v>
      </c>
      <c r="D28" s="43"/>
      <c r="E28" s="115"/>
      <c r="F28" s="116"/>
      <c r="G28" s="127">
        <f>IF(L28="X",Gesamt!$D$9,
IF(K28="X",Gesamt!$D$10,
IF(F28-E28&lt;0,F28-E28+24,F28-E28)))</f>
        <v>0</v>
      </c>
      <c r="H28" s="121">
        <f t="shared" ref="H28:H29" si="44">SUM(M28:Q28)</f>
        <v>0</v>
      </c>
      <c r="I28" s="15">
        <f t="shared" si="31"/>
        <v>0</v>
      </c>
      <c r="J28" s="16">
        <f t="shared" si="32"/>
        <v>0</v>
      </c>
      <c r="K28" s="19" t="str">
        <f>IF(D28="Urlaub","X","")</f>
        <v/>
      </c>
      <c r="L28" s="17" t="str">
        <f t="shared" si="34"/>
        <v/>
      </c>
      <c r="M28" s="20" t="str">
        <f t="shared" si="35"/>
        <v/>
      </c>
      <c r="N28" s="21" t="str">
        <f t="shared" si="36"/>
        <v/>
      </c>
      <c r="O28" s="21" t="str">
        <f t="shared" si="37"/>
        <v/>
      </c>
      <c r="P28" s="21" t="str">
        <f t="shared" si="38"/>
        <v/>
      </c>
      <c r="Q28" s="21">
        <f t="shared" si="39"/>
        <v>0</v>
      </c>
      <c r="R28" s="21" t="b">
        <f>NOT(ISERROR(MATCH(C28,Feiertage!$C:$C,0)))</f>
        <v>0</v>
      </c>
      <c r="S28" s="21">
        <f t="shared" si="40"/>
        <v>0</v>
      </c>
      <c r="T28" s="21">
        <f t="shared" si="41"/>
        <v>0</v>
      </c>
      <c r="U28" s="21">
        <f t="shared" si="42"/>
        <v>0</v>
      </c>
    </row>
    <row r="29" spans="2:21" s="8" customFormat="1" ht="16.5" customHeight="1" x14ac:dyDescent="0.25">
      <c r="B29" s="156"/>
      <c r="C29" s="40">
        <f t="shared" si="43"/>
        <v>42477</v>
      </c>
      <c r="D29" s="44"/>
      <c r="E29" s="117"/>
      <c r="F29" s="118"/>
      <c r="G29" s="128">
        <f>IF(L29="X",Gesamt!$D$9,
IF(K29="X",Gesamt!$D$10,
IF(F29-E29&lt;0,F29-E29+24,F29-E29)))</f>
        <v>0</v>
      </c>
      <c r="H29" s="122">
        <f t="shared" si="44"/>
        <v>0</v>
      </c>
      <c r="I29" s="22">
        <f t="shared" si="31"/>
        <v>0</v>
      </c>
      <c r="J29" s="23">
        <f t="shared" si="32"/>
        <v>0</v>
      </c>
      <c r="K29" s="24" t="str">
        <f>IF(D29="Urlaub","X","")</f>
        <v/>
      </c>
      <c r="L29" s="25" t="str">
        <f>IF(D29="Krank","X","")</f>
        <v/>
      </c>
      <c r="M29" s="26" t="str">
        <f t="shared" si="35"/>
        <v/>
      </c>
      <c r="N29" s="27" t="str">
        <f>IF(R29,U29,"")</f>
        <v/>
      </c>
      <c r="O29" s="27" t="str">
        <f>IF(AND(NOT(R29),R30),SUM(S29:T29),"")</f>
        <v/>
      </c>
      <c r="P29" s="27">
        <f t="shared" si="38"/>
        <v>0</v>
      </c>
      <c r="Q29" s="27" t="str">
        <f t="shared" si="39"/>
        <v/>
      </c>
      <c r="R29" s="27" t="b">
        <f>NOT(ISERROR(MATCH(C29,Feiertage!$C:$C,0)))</f>
        <v>0</v>
      </c>
      <c r="S29" s="27">
        <f t="shared" si="40"/>
        <v>0</v>
      </c>
      <c r="T29" s="27">
        <f t="shared" si="41"/>
        <v>0</v>
      </c>
      <c r="U29" s="27">
        <f t="shared" si="42"/>
        <v>0</v>
      </c>
    </row>
    <row r="30" spans="2:21" s="28" customFormat="1" ht="16.5" customHeight="1" thickBot="1" x14ac:dyDescent="0.3">
      <c r="B30" s="157"/>
      <c r="C30" s="109">
        <f>C29+1</f>
        <v>42478</v>
      </c>
      <c r="D30" s="110"/>
      <c r="E30" s="161" t="s">
        <v>56</v>
      </c>
      <c r="F30" s="162"/>
      <c r="G30" s="129">
        <f>SUM(G23:G29)</f>
        <v>0</v>
      </c>
      <c r="H30" s="123">
        <f>SUM(H23:H29)</f>
        <v>0</v>
      </c>
      <c r="I30" s="29">
        <f>SUM(I23:I29)</f>
        <v>0</v>
      </c>
      <c r="J30" s="30">
        <f>SUM(J23:J29)</f>
        <v>0</v>
      </c>
      <c r="K30" s="31">
        <f>COUNTIF(K23:K29,"X")</f>
        <v>0</v>
      </c>
      <c r="L30" s="32">
        <f>COUNTIF(L23:L29,"X")</f>
        <v>0</v>
      </c>
      <c r="M30" s="33"/>
      <c r="N30" s="34"/>
      <c r="O30" s="34"/>
      <c r="P30" s="34"/>
      <c r="Q30" s="34"/>
      <c r="R30" s="34" t="b">
        <f>NOT(ISERROR(MATCH(C30,Feiertage!$C:$C,0)))</f>
        <v>0</v>
      </c>
      <c r="S30" s="34"/>
      <c r="T30" s="34"/>
      <c r="U30" s="35"/>
    </row>
    <row r="31" spans="2:21" s="8" customFormat="1" ht="16.5" customHeight="1" x14ac:dyDescent="0.25">
      <c r="B31" s="155">
        <f>WEEKNUM(C31,21)</f>
        <v>16</v>
      </c>
      <c r="C31" s="38">
        <f>C29+1</f>
        <v>42478</v>
      </c>
      <c r="D31" s="41"/>
      <c r="E31" s="111"/>
      <c r="F31" s="112"/>
      <c r="G31" s="126">
        <f>IF(L31="X",Gesamt!$D$9,
IF(K31="X",Gesamt!$D$10,
IF(F31-E31&lt;0,F31-E31+24,F31-E31)))</f>
        <v>0</v>
      </c>
      <c r="H31" s="120">
        <f t="shared" ref="H31:H34" si="45">SUM(M31:Q31)</f>
        <v>0</v>
      </c>
      <c r="I31" s="9">
        <f t="shared" ref="I31:I37" si="46">IF(AND(NOT(R32),WEEKDAY(C32,2)=7),
    IF(E31&gt;F31,F31,0),
    IF(AND(NOT(R31),WEEKDAY(C31,2)=7),
        IF(E31&gt;F31,24-E31,F31-E31),
        0))</f>
        <v>0</v>
      </c>
      <c r="J31" s="10">
        <f t="shared" ref="J31:J37" si="47">IF(AND(R31,R32),
    IF(E31&gt;F31,24-E31+F31,F31-E31),
    IF(R31,
        IF(E31&gt;F31,24-E31,F31-E31),
        IF(AND(R32,E31&gt;F31),F31,0)))</f>
        <v>0</v>
      </c>
      <c r="K31" s="7" t="str">
        <f t="shared" ref="K31:K34" si="48">IF(D31="Urlaub","X","")</f>
        <v/>
      </c>
      <c r="L31" s="11" t="str">
        <f t="shared" ref="L31:L36" si="49">IF(D31="Krank","X","")</f>
        <v/>
      </c>
      <c r="M31" s="12">
        <f t="shared" ref="M31:M37" si="50">IF(OR(R31,R32,WEEKDAY(C31,2)=7,WEEKDAY(C32,2)=7),"",SUM(S31:U31))</f>
        <v>0</v>
      </c>
      <c r="N31" s="13" t="str">
        <f t="shared" ref="N31:N36" si="51">IF(R31,U31,"")</f>
        <v/>
      </c>
      <c r="O31" s="13" t="str">
        <f t="shared" ref="O31:O36" si="52">IF(AND(NOT(R31),R32),SUM(S31:T31),"")</f>
        <v/>
      </c>
      <c r="P31" s="13" t="str">
        <f t="shared" ref="P31:P37" si="53">IF(AND(WEEKDAY(C31,2)=7,NOT(R31),NOT(R32)),U31,"")</f>
        <v/>
      </c>
      <c r="Q31" s="13" t="str">
        <f t="shared" ref="Q31:Q37" si="54">IF(AND(WEEKDAY(C32,2)=7,NOT(R31),NOT(R32)),SUM(S31:T31),"")</f>
        <v/>
      </c>
      <c r="R31" s="13" t="b">
        <f>NOT(ISERROR(MATCH(C31,Feiertage!$C:$C,0)))</f>
        <v>0</v>
      </c>
      <c r="S31" s="13">
        <f t="shared" ref="S31:S37" si="55">IF(OR(E31&gt;F31,F31&gt;6),
    IF(E31&lt;=6,6-E31,0),
    F31-E31)</f>
        <v>0</v>
      </c>
      <c r="T31" s="13">
        <f t="shared" ref="T31:T37" si="56">IF(E31&gt;F31,MIN(24-E31,4),
    IF(E31&gt;=20,F31-E31,MAX(F31-20,0)))</f>
        <v>0</v>
      </c>
      <c r="U31" s="13">
        <f t="shared" ref="U31:U37" si="57">IF(E31&gt;F31,MIN(F31,6),0)</f>
        <v>0</v>
      </c>
    </row>
    <row r="32" spans="2:21" s="8" customFormat="1" ht="16.5" customHeight="1" x14ac:dyDescent="0.25">
      <c r="B32" s="156"/>
      <c r="C32" s="39">
        <f>C31+1</f>
        <v>42479</v>
      </c>
      <c r="D32" s="42"/>
      <c r="E32" s="113"/>
      <c r="F32" s="114"/>
      <c r="G32" s="127">
        <f>IF(L32="X",Gesamt!$D$9,
IF(K32="X",Gesamt!$D$10,
IF(F32-E32&lt;0,F32-E32+24,F32-E32)))</f>
        <v>0</v>
      </c>
      <c r="H32" s="121">
        <f t="shared" si="45"/>
        <v>0</v>
      </c>
      <c r="I32" s="15">
        <f t="shared" si="46"/>
        <v>0</v>
      </c>
      <c r="J32" s="16">
        <f t="shared" si="47"/>
        <v>0</v>
      </c>
      <c r="K32" s="14" t="str">
        <f t="shared" si="48"/>
        <v/>
      </c>
      <c r="L32" s="17" t="str">
        <f t="shared" si="49"/>
        <v/>
      </c>
      <c r="M32" s="12">
        <f t="shared" si="50"/>
        <v>0</v>
      </c>
      <c r="N32" s="13" t="str">
        <f t="shared" si="51"/>
        <v/>
      </c>
      <c r="O32" s="13" t="str">
        <f t="shared" si="52"/>
        <v/>
      </c>
      <c r="P32" s="13" t="str">
        <f t="shared" si="53"/>
        <v/>
      </c>
      <c r="Q32" s="13" t="str">
        <f t="shared" si="54"/>
        <v/>
      </c>
      <c r="R32" s="13" t="b">
        <f>NOT(ISERROR(MATCH(C32,Feiertage!$C:$C,0)))</f>
        <v>0</v>
      </c>
      <c r="S32" s="13">
        <f t="shared" si="55"/>
        <v>0</v>
      </c>
      <c r="T32" s="13">
        <f t="shared" si="56"/>
        <v>0</v>
      </c>
      <c r="U32" s="13">
        <f t="shared" si="57"/>
        <v>0</v>
      </c>
    </row>
    <row r="33" spans="2:21" s="8" customFormat="1" ht="16.5" customHeight="1" x14ac:dyDescent="0.25">
      <c r="B33" s="156"/>
      <c r="C33" s="39">
        <f t="shared" ref="C33:C37" si="58">C32+1</f>
        <v>42480</v>
      </c>
      <c r="D33" s="42"/>
      <c r="E33" s="113"/>
      <c r="F33" s="114"/>
      <c r="G33" s="127">
        <f>IF(L33="X",Gesamt!$D$9,
IF(K33="X",Gesamt!$D$10,
IF(F33-E33&lt;0,F33-E33+24,F33-E33)))</f>
        <v>0</v>
      </c>
      <c r="H33" s="121">
        <f t="shared" si="45"/>
        <v>0</v>
      </c>
      <c r="I33" s="15">
        <f t="shared" si="46"/>
        <v>0</v>
      </c>
      <c r="J33" s="16">
        <f t="shared" si="47"/>
        <v>0</v>
      </c>
      <c r="K33" s="14" t="str">
        <f t="shared" si="48"/>
        <v/>
      </c>
      <c r="L33" s="17" t="str">
        <f t="shared" si="49"/>
        <v/>
      </c>
      <c r="M33" s="12">
        <f t="shared" si="50"/>
        <v>0</v>
      </c>
      <c r="N33" s="13" t="str">
        <f t="shared" si="51"/>
        <v/>
      </c>
      <c r="O33" s="13" t="str">
        <f t="shared" si="52"/>
        <v/>
      </c>
      <c r="P33" s="13" t="str">
        <f t="shared" si="53"/>
        <v/>
      </c>
      <c r="Q33" s="13" t="str">
        <f t="shared" si="54"/>
        <v/>
      </c>
      <c r="R33" s="13" t="b">
        <f>NOT(ISERROR(MATCH(C33,Feiertage!$C:$C,0)))</f>
        <v>0</v>
      </c>
      <c r="S33" s="13">
        <f t="shared" si="55"/>
        <v>0</v>
      </c>
      <c r="T33" s="13">
        <f t="shared" si="56"/>
        <v>0</v>
      </c>
      <c r="U33" s="13">
        <f t="shared" si="57"/>
        <v>0</v>
      </c>
    </row>
    <row r="34" spans="2:21" s="28" customFormat="1" ht="16.5" customHeight="1" x14ac:dyDescent="0.25">
      <c r="B34" s="156"/>
      <c r="C34" s="39">
        <f t="shared" si="58"/>
        <v>42481</v>
      </c>
      <c r="D34" s="43"/>
      <c r="E34" s="115"/>
      <c r="F34" s="116"/>
      <c r="G34" s="127">
        <f>IF(L34="X",Gesamt!$D$9,
IF(K34="X",Gesamt!$D$10,
IF(F34-E34&lt;0,F34-E34+24,F34-E34)))</f>
        <v>0</v>
      </c>
      <c r="H34" s="121">
        <f t="shared" si="45"/>
        <v>0</v>
      </c>
      <c r="I34" s="15">
        <f t="shared" si="46"/>
        <v>0</v>
      </c>
      <c r="J34" s="16">
        <f t="shared" si="47"/>
        <v>0</v>
      </c>
      <c r="K34" s="19" t="str">
        <f t="shared" si="48"/>
        <v/>
      </c>
      <c r="L34" s="17" t="str">
        <f t="shared" si="49"/>
        <v/>
      </c>
      <c r="M34" s="12">
        <f t="shared" si="50"/>
        <v>0</v>
      </c>
      <c r="N34" s="13" t="str">
        <f t="shared" si="51"/>
        <v/>
      </c>
      <c r="O34" s="13" t="str">
        <f t="shared" si="52"/>
        <v/>
      </c>
      <c r="P34" s="13" t="str">
        <f t="shared" si="53"/>
        <v/>
      </c>
      <c r="Q34" s="13" t="str">
        <f t="shared" si="54"/>
        <v/>
      </c>
      <c r="R34" s="13" t="b">
        <f>NOT(ISERROR(MATCH(C34,Feiertage!$C:$C,0)))</f>
        <v>0</v>
      </c>
      <c r="S34" s="13">
        <f t="shared" si="55"/>
        <v>0</v>
      </c>
      <c r="T34" s="13">
        <f t="shared" si="56"/>
        <v>0</v>
      </c>
      <c r="U34" s="13">
        <f t="shared" si="57"/>
        <v>0</v>
      </c>
    </row>
    <row r="35" spans="2:21" s="8" customFormat="1" ht="16.5" customHeight="1" x14ac:dyDescent="0.25">
      <c r="B35" s="156"/>
      <c r="C35" s="39">
        <f t="shared" si="58"/>
        <v>42482</v>
      </c>
      <c r="D35" s="43"/>
      <c r="E35" s="115"/>
      <c r="F35" s="116"/>
      <c r="G35" s="127">
        <f>IF(L35="X",Gesamt!$D$9,
IF(K35="X",Gesamt!$D$10,
IF(F35-E35&lt;0,F35-E35+24,F35-E35)))</f>
        <v>0</v>
      </c>
      <c r="H35" s="121">
        <f>SUM(M35:Q35)</f>
        <v>0</v>
      </c>
      <c r="I35" s="15">
        <f t="shared" si="46"/>
        <v>0</v>
      </c>
      <c r="J35" s="16">
        <f t="shared" si="47"/>
        <v>0</v>
      </c>
      <c r="K35" s="19" t="str">
        <f>IF(D35="Urlaub","X","")</f>
        <v/>
      </c>
      <c r="L35" s="17" t="str">
        <f t="shared" si="49"/>
        <v/>
      </c>
      <c r="M35" s="12">
        <f t="shared" si="50"/>
        <v>0</v>
      </c>
      <c r="N35" s="13" t="str">
        <f t="shared" si="51"/>
        <v/>
      </c>
      <c r="O35" s="13" t="str">
        <f t="shared" si="52"/>
        <v/>
      </c>
      <c r="P35" s="13" t="str">
        <f t="shared" si="53"/>
        <v/>
      </c>
      <c r="Q35" s="13" t="str">
        <f t="shared" si="54"/>
        <v/>
      </c>
      <c r="R35" s="13" t="b">
        <f>NOT(ISERROR(MATCH(C35,Feiertage!$C:$C,0)))</f>
        <v>0</v>
      </c>
      <c r="S35" s="13">
        <f t="shared" si="55"/>
        <v>0</v>
      </c>
      <c r="T35" s="13">
        <f t="shared" si="56"/>
        <v>0</v>
      </c>
      <c r="U35" s="13">
        <f t="shared" si="57"/>
        <v>0</v>
      </c>
    </row>
    <row r="36" spans="2:21" s="8" customFormat="1" ht="16.5" customHeight="1" x14ac:dyDescent="0.25">
      <c r="B36" s="156"/>
      <c r="C36" s="39">
        <f t="shared" si="58"/>
        <v>42483</v>
      </c>
      <c r="D36" s="43"/>
      <c r="E36" s="115"/>
      <c r="F36" s="116"/>
      <c r="G36" s="127">
        <f>IF(L36="X",Gesamt!$D$9,
IF(K36="X",Gesamt!$D$10,
IF(F36-E36&lt;0,F36-E36+24,F36-E36)))</f>
        <v>0</v>
      </c>
      <c r="H36" s="121">
        <f t="shared" ref="H36:H37" si="59">SUM(M36:Q36)</f>
        <v>0</v>
      </c>
      <c r="I36" s="15">
        <f t="shared" si="46"/>
        <v>0</v>
      </c>
      <c r="J36" s="16">
        <f t="shared" si="47"/>
        <v>0</v>
      </c>
      <c r="K36" s="19" t="str">
        <f>IF(D36="Urlaub","X","")</f>
        <v/>
      </c>
      <c r="L36" s="17" t="str">
        <f t="shared" si="49"/>
        <v/>
      </c>
      <c r="M36" s="20" t="str">
        <f t="shared" si="50"/>
        <v/>
      </c>
      <c r="N36" s="21" t="str">
        <f t="shared" si="51"/>
        <v/>
      </c>
      <c r="O36" s="21" t="str">
        <f t="shared" si="52"/>
        <v/>
      </c>
      <c r="P36" s="21" t="str">
        <f t="shared" si="53"/>
        <v/>
      </c>
      <c r="Q36" s="21">
        <f t="shared" si="54"/>
        <v>0</v>
      </c>
      <c r="R36" s="21" t="b">
        <f>NOT(ISERROR(MATCH(C36,Feiertage!$C:$C,0)))</f>
        <v>0</v>
      </c>
      <c r="S36" s="21">
        <f t="shared" si="55"/>
        <v>0</v>
      </c>
      <c r="T36" s="21">
        <f t="shared" si="56"/>
        <v>0</v>
      </c>
      <c r="U36" s="21">
        <f t="shared" si="57"/>
        <v>0</v>
      </c>
    </row>
    <row r="37" spans="2:21" s="8" customFormat="1" ht="16.5" customHeight="1" x14ac:dyDescent="0.25">
      <c r="B37" s="156"/>
      <c r="C37" s="40">
        <f t="shared" si="58"/>
        <v>42484</v>
      </c>
      <c r="D37" s="44"/>
      <c r="E37" s="117"/>
      <c r="F37" s="118"/>
      <c r="G37" s="128">
        <f>IF(L37="X",Gesamt!$D$9,
IF(K37="X",Gesamt!$D$10,
IF(F37-E37&lt;0,F37-E37+24,F37-E37)))</f>
        <v>0</v>
      </c>
      <c r="H37" s="122">
        <f t="shared" si="59"/>
        <v>0</v>
      </c>
      <c r="I37" s="22">
        <f t="shared" si="46"/>
        <v>0</v>
      </c>
      <c r="J37" s="23">
        <f t="shared" si="47"/>
        <v>0</v>
      </c>
      <c r="K37" s="24" t="str">
        <f>IF(D37="Urlaub","X","")</f>
        <v/>
      </c>
      <c r="L37" s="25" t="str">
        <f>IF(D37="Krank","X","")</f>
        <v/>
      </c>
      <c r="M37" s="26" t="str">
        <f t="shared" si="50"/>
        <v/>
      </c>
      <c r="N37" s="27" t="str">
        <f>IF(R37,U37,"")</f>
        <v/>
      </c>
      <c r="O37" s="27" t="str">
        <f>IF(AND(NOT(R37),R38),SUM(S37:T37),"")</f>
        <v/>
      </c>
      <c r="P37" s="27">
        <f t="shared" si="53"/>
        <v>0</v>
      </c>
      <c r="Q37" s="27" t="str">
        <f t="shared" si="54"/>
        <v/>
      </c>
      <c r="R37" s="27" t="b">
        <f>NOT(ISERROR(MATCH(C37,Feiertage!$C:$C,0)))</f>
        <v>0</v>
      </c>
      <c r="S37" s="27">
        <f t="shared" si="55"/>
        <v>0</v>
      </c>
      <c r="T37" s="27">
        <f t="shared" si="56"/>
        <v>0</v>
      </c>
      <c r="U37" s="27">
        <f t="shared" si="57"/>
        <v>0</v>
      </c>
    </row>
    <row r="38" spans="2:21" s="28" customFormat="1" ht="16.5" customHeight="1" thickBot="1" x14ac:dyDescent="0.3">
      <c r="B38" s="157"/>
      <c r="C38" s="109">
        <f>C37+1</f>
        <v>42485</v>
      </c>
      <c r="D38" s="110"/>
      <c r="E38" s="161" t="s">
        <v>56</v>
      </c>
      <c r="F38" s="162"/>
      <c r="G38" s="129">
        <f>SUM(G31:G37)</f>
        <v>0</v>
      </c>
      <c r="H38" s="123">
        <f>SUM(H31:H37)</f>
        <v>0</v>
      </c>
      <c r="I38" s="29">
        <f>SUM(I31:I37)</f>
        <v>0</v>
      </c>
      <c r="J38" s="30">
        <f>SUM(J31:J37)</f>
        <v>0</v>
      </c>
      <c r="K38" s="31">
        <f>COUNTIF(K31:K37,"X")</f>
        <v>0</v>
      </c>
      <c r="L38" s="32">
        <f>COUNTIF(L31:L37,"X")</f>
        <v>0</v>
      </c>
      <c r="M38" s="33"/>
      <c r="N38" s="34"/>
      <c r="O38" s="34"/>
      <c r="P38" s="34"/>
      <c r="Q38" s="34"/>
      <c r="R38" s="34" t="b">
        <f>NOT(ISERROR(MATCH(C38,Feiertage!$C:$C,0)))</f>
        <v>0</v>
      </c>
      <c r="S38" s="34"/>
      <c r="T38" s="34"/>
      <c r="U38" s="35"/>
    </row>
    <row r="39" spans="2:21" s="8" customFormat="1" ht="16.5" customHeight="1" x14ac:dyDescent="0.25">
      <c r="B39" s="158">
        <f>IF(MONTH(C39)=MONTH($C$1),WEEKNUM(C39,21))</f>
        <v>17</v>
      </c>
      <c r="C39" s="38">
        <f>C37+1</f>
        <v>42485</v>
      </c>
      <c r="D39" s="41"/>
      <c r="E39" s="111"/>
      <c r="F39" s="112"/>
      <c r="G39" s="126">
        <f>IF(L39="X",Gesamt!$D$9,
IF(K39="X",Gesamt!$D$10,
IF(F39-E39&lt;0,F39-E39+24,F39-E39)))</f>
        <v>0</v>
      </c>
      <c r="H39" s="120">
        <f t="shared" ref="H39:H42" si="60">SUM(M39:Q39)</f>
        <v>0</v>
      </c>
      <c r="I39" s="9">
        <f t="shared" ref="I39:I45" si="61">IF(AND(NOT(R40),WEEKDAY(C40,2)=7),
    IF(E39&gt;F39,F39,0),
    IF(AND(NOT(R39),WEEKDAY(C39,2)=7),
        IF(E39&gt;F39,24-E39,F39-E39),
        0))</f>
        <v>0</v>
      </c>
      <c r="J39" s="10">
        <f t="shared" ref="J39:J45" si="62">IF(AND(R39,R40),
    IF(E39&gt;F39,24-E39+F39,F39-E39),
    IF(R39,
        IF(E39&gt;F39,24-E39,F39-E39),
        IF(AND(R40,E39&gt;F39),F39,0)))</f>
        <v>0</v>
      </c>
      <c r="K39" s="7" t="str">
        <f t="shared" ref="K39:K42" si="63">IF(D39="Urlaub","X","")</f>
        <v/>
      </c>
      <c r="L39" s="11" t="str">
        <f t="shared" ref="L39:L44" si="64">IF(D39="Krank","X","")</f>
        <v/>
      </c>
      <c r="M39" s="12">
        <f t="shared" ref="M39:M45" si="65">IF(OR(R39,R40,WEEKDAY(C39,2)=7,WEEKDAY(C40,2)=7),"",SUM(S39:U39))</f>
        <v>0</v>
      </c>
      <c r="N39" s="13" t="str">
        <f t="shared" ref="N39:N44" si="66">IF(R39,U39,"")</f>
        <v/>
      </c>
      <c r="O39" s="13" t="str">
        <f t="shared" ref="O39:O44" si="67">IF(AND(NOT(R39),R40),SUM(S39:T39),"")</f>
        <v/>
      </c>
      <c r="P39" s="13" t="str">
        <f t="shared" ref="P39:P45" si="68">IF(AND(WEEKDAY(C39,2)=7,NOT(R39),NOT(R40)),U39,"")</f>
        <v/>
      </c>
      <c r="Q39" s="13" t="str">
        <f t="shared" ref="Q39:Q45" si="69">IF(AND(WEEKDAY(C40,2)=7,NOT(R39),NOT(R40)),SUM(S39:T39),"")</f>
        <v/>
      </c>
      <c r="R39" s="13" t="b">
        <f>NOT(ISERROR(MATCH(C39,Feiertage!$C:$C,0)))</f>
        <v>0</v>
      </c>
      <c r="S39" s="13">
        <f t="shared" ref="S39:S45" si="70">IF(OR(E39&gt;F39,F39&gt;6),
    IF(E39&lt;=6,6-E39,0),
    F39-E39)</f>
        <v>0</v>
      </c>
      <c r="T39" s="13">
        <f t="shared" ref="T39:T45" si="71">IF(E39&gt;F39,MIN(24-E39,4),
    IF(E39&gt;=20,F39-E39,MAX(F39-20,0)))</f>
        <v>0</v>
      </c>
      <c r="U39" s="13">
        <f t="shared" ref="U39:U45" si="72">IF(E39&gt;F39,MIN(F39,6),0)</f>
        <v>0</v>
      </c>
    </row>
    <row r="40" spans="2:21" s="8" customFormat="1" ht="16.5" customHeight="1" x14ac:dyDescent="0.25">
      <c r="B40" s="159"/>
      <c r="C40" s="39">
        <f>C39+1</f>
        <v>42486</v>
      </c>
      <c r="D40" s="42"/>
      <c r="E40" s="113"/>
      <c r="F40" s="114"/>
      <c r="G40" s="127">
        <f>IF(L40="X",Gesamt!$D$9,
IF(K40="X",Gesamt!$D$10,
IF(F40-E40&lt;0,F40-E40+24,F40-E40)))</f>
        <v>0</v>
      </c>
      <c r="H40" s="121">
        <f t="shared" si="60"/>
        <v>0</v>
      </c>
      <c r="I40" s="15">
        <f t="shared" si="61"/>
        <v>0</v>
      </c>
      <c r="J40" s="16">
        <f t="shared" si="62"/>
        <v>0</v>
      </c>
      <c r="K40" s="14" t="str">
        <f t="shared" si="63"/>
        <v/>
      </c>
      <c r="L40" s="17" t="str">
        <f t="shared" si="64"/>
        <v/>
      </c>
      <c r="M40" s="12">
        <f t="shared" si="65"/>
        <v>0</v>
      </c>
      <c r="N40" s="13" t="str">
        <f t="shared" si="66"/>
        <v/>
      </c>
      <c r="O40" s="13" t="str">
        <f t="shared" si="67"/>
        <v/>
      </c>
      <c r="P40" s="13" t="str">
        <f t="shared" si="68"/>
        <v/>
      </c>
      <c r="Q40" s="13" t="str">
        <f t="shared" si="69"/>
        <v/>
      </c>
      <c r="R40" s="13" t="b">
        <f>NOT(ISERROR(MATCH(C40,Feiertage!$C:$C,0)))</f>
        <v>0</v>
      </c>
      <c r="S40" s="13">
        <f t="shared" si="70"/>
        <v>0</v>
      </c>
      <c r="T40" s="13">
        <f t="shared" si="71"/>
        <v>0</v>
      </c>
      <c r="U40" s="13">
        <f t="shared" si="72"/>
        <v>0</v>
      </c>
    </row>
    <row r="41" spans="2:21" s="8" customFormat="1" ht="16.5" customHeight="1" x14ac:dyDescent="0.25">
      <c r="B41" s="159"/>
      <c r="C41" s="39">
        <f t="shared" ref="C41:C45" si="73">C40+1</f>
        <v>42487</v>
      </c>
      <c r="D41" s="42"/>
      <c r="E41" s="113"/>
      <c r="F41" s="114"/>
      <c r="G41" s="127">
        <f>IF(L41="X",Gesamt!$D$9,
IF(K41="X",Gesamt!$D$10,
IF(F41-E41&lt;0,F41-E41+24,F41-E41)))</f>
        <v>0</v>
      </c>
      <c r="H41" s="121">
        <f t="shared" si="60"/>
        <v>0</v>
      </c>
      <c r="I41" s="15">
        <f t="shared" si="61"/>
        <v>0</v>
      </c>
      <c r="J41" s="16">
        <f t="shared" si="62"/>
        <v>0</v>
      </c>
      <c r="K41" s="14" t="str">
        <f t="shared" si="63"/>
        <v/>
      </c>
      <c r="L41" s="17" t="str">
        <f t="shared" si="64"/>
        <v/>
      </c>
      <c r="M41" s="12">
        <f t="shared" si="65"/>
        <v>0</v>
      </c>
      <c r="N41" s="13" t="str">
        <f t="shared" si="66"/>
        <v/>
      </c>
      <c r="O41" s="13" t="str">
        <f t="shared" si="67"/>
        <v/>
      </c>
      <c r="P41" s="13" t="str">
        <f t="shared" si="68"/>
        <v/>
      </c>
      <c r="Q41" s="13" t="str">
        <f t="shared" si="69"/>
        <v/>
      </c>
      <c r="R41" s="13" t="b">
        <f>NOT(ISERROR(MATCH(C41,Feiertage!$C:$C,0)))</f>
        <v>0</v>
      </c>
      <c r="S41" s="13">
        <f t="shared" si="70"/>
        <v>0</v>
      </c>
      <c r="T41" s="13">
        <f t="shared" si="71"/>
        <v>0</v>
      </c>
      <c r="U41" s="13">
        <f t="shared" si="72"/>
        <v>0</v>
      </c>
    </row>
    <row r="42" spans="2:21" s="8" customFormat="1" ht="16.5" customHeight="1" x14ac:dyDescent="0.25">
      <c r="B42" s="159"/>
      <c r="C42" s="39">
        <f t="shared" si="73"/>
        <v>42488</v>
      </c>
      <c r="D42" s="43"/>
      <c r="E42" s="115"/>
      <c r="F42" s="116"/>
      <c r="G42" s="127">
        <f>IF(L42="X",Gesamt!$D$9,
IF(K42="X",Gesamt!$D$10,
IF(F42-E42&lt;0,F42-E42+24,F42-E42)))</f>
        <v>0</v>
      </c>
      <c r="H42" s="121">
        <f t="shared" si="60"/>
        <v>0</v>
      </c>
      <c r="I42" s="15">
        <f t="shared" si="61"/>
        <v>0</v>
      </c>
      <c r="J42" s="16">
        <f t="shared" si="62"/>
        <v>0</v>
      </c>
      <c r="K42" s="19" t="str">
        <f t="shared" si="63"/>
        <v/>
      </c>
      <c r="L42" s="17" t="str">
        <f t="shared" si="64"/>
        <v/>
      </c>
      <c r="M42" s="12">
        <f t="shared" si="65"/>
        <v>0</v>
      </c>
      <c r="N42" s="13" t="str">
        <f t="shared" si="66"/>
        <v/>
      </c>
      <c r="O42" s="13" t="str">
        <f t="shared" si="67"/>
        <v/>
      </c>
      <c r="P42" s="13" t="str">
        <f t="shared" si="68"/>
        <v/>
      </c>
      <c r="Q42" s="13" t="str">
        <f t="shared" si="69"/>
        <v/>
      </c>
      <c r="R42" s="13" t="b">
        <f>NOT(ISERROR(MATCH(C42,Feiertage!$C:$C,0)))</f>
        <v>0</v>
      </c>
      <c r="S42" s="13">
        <f t="shared" si="70"/>
        <v>0</v>
      </c>
      <c r="T42" s="13">
        <f t="shared" si="71"/>
        <v>0</v>
      </c>
      <c r="U42" s="13">
        <f t="shared" si="72"/>
        <v>0</v>
      </c>
    </row>
    <row r="43" spans="2:21" s="8" customFormat="1" ht="16.5" customHeight="1" x14ac:dyDescent="0.25">
      <c r="B43" s="159"/>
      <c r="C43" s="39">
        <f t="shared" si="73"/>
        <v>42489</v>
      </c>
      <c r="D43" s="43"/>
      <c r="E43" s="115"/>
      <c r="F43" s="116"/>
      <c r="G43" s="127">
        <f>IF(L43="X",Gesamt!$D$9,
IF(K43="X",Gesamt!$D$10,
IF(F43-E43&lt;0,F43-E43+24,F43-E43)))</f>
        <v>0</v>
      </c>
      <c r="H43" s="121">
        <f>SUM(M43:Q43)</f>
        <v>0</v>
      </c>
      <c r="I43" s="15">
        <f t="shared" si="61"/>
        <v>0</v>
      </c>
      <c r="J43" s="16">
        <f t="shared" si="62"/>
        <v>0</v>
      </c>
      <c r="K43" s="19" t="str">
        <f>IF(D43="Urlaub","X","")</f>
        <v/>
      </c>
      <c r="L43" s="17" t="str">
        <f t="shared" si="64"/>
        <v/>
      </c>
      <c r="M43" s="12">
        <f t="shared" si="65"/>
        <v>0</v>
      </c>
      <c r="N43" s="13" t="str">
        <f t="shared" si="66"/>
        <v/>
      </c>
      <c r="O43" s="13" t="str">
        <f t="shared" si="67"/>
        <v/>
      </c>
      <c r="P43" s="13" t="str">
        <f t="shared" si="68"/>
        <v/>
      </c>
      <c r="Q43" s="13" t="str">
        <f t="shared" si="69"/>
        <v/>
      </c>
      <c r="R43" s="13" t="b">
        <f>NOT(ISERROR(MATCH(C43,Feiertage!$C:$C,0)))</f>
        <v>0</v>
      </c>
      <c r="S43" s="13">
        <f t="shared" si="70"/>
        <v>0</v>
      </c>
      <c r="T43" s="13">
        <f t="shared" si="71"/>
        <v>0</v>
      </c>
      <c r="U43" s="13">
        <f t="shared" si="72"/>
        <v>0</v>
      </c>
    </row>
    <row r="44" spans="2:21" s="8" customFormat="1" ht="16.5" customHeight="1" x14ac:dyDescent="0.25">
      <c r="B44" s="159"/>
      <c r="C44" s="39">
        <f t="shared" si="73"/>
        <v>42490</v>
      </c>
      <c r="D44" s="43"/>
      <c r="E44" s="115"/>
      <c r="F44" s="116"/>
      <c r="G44" s="127">
        <f>IF(L44="X",Gesamt!$D$9,
IF(K44="X",Gesamt!$D$10,
IF(F44-E44&lt;0,F44-E44+24,F44-E44)))</f>
        <v>0</v>
      </c>
      <c r="H44" s="121">
        <f t="shared" ref="H44:H45" si="74">SUM(M44:Q44)</f>
        <v>0</v>
      </c>
      <c r="I44" s="15">
        <f t="shared" si="61"/>
        <v>0</v>
      </c>
      <c r="J44" s="16">
        <f t="shared" si="62"/>
        <v>0</v>
      </c>
      <c r="K44" s="19" t="str">
        <f>IF(D44="Urlaub","X","")</f>
        <v/>
      </c>
      <c r="L44" s="17" t="str">
        <f t="shared" si="64"/>
        <v/>
      </c>
      <c r="M44" s="20" t="str">
        <f t="shared" si="65"/>
        <v/>
      </c>
      <c r="N44" s="21" t="str">
        <f t="shared" si="66"/>
        <v/>
      </c>
      <c r="O44" s="21">
        <f t="shared" si="67"/>
        <v>0</v>
      </c>
      <c r="P44" s="21" t="str">
        <f t="shared" si="68"/>
        <v/>
      </c>
      <c r="Q44" s="21" t="str">
        <f t="shared" si="69"/>
        <v/>
      </c>
      <c r="R44" s="21" t="b">
        <f>NOT(ISERROR(MATCH(C44,Feiertage!$C:$C,0)))</f>
        <v>0</v>
      </c>
      <c r="S44" s="21">
        <f t="shared" si="70"/>
        <v>0</v>
      </c>
      <c r="T44" s="21">
        <f t="shared" si="71"/>
        <v>0</v>
      </c>
      <c r="U44" s="21">
        <f t="shared" si="72"/>
        <v>0</v>
      </c>
    </row>
    <row r="45" spans="2:21" s="28" customFormat="1" ht="16.5" customHeight="1" x14ac:dyDescent="0.25">
      <c r="B45" s="159"/>
      <c r="C45" s="40">
        <f t="shared" si="73"/>
        <v>42491</v>
      </c>
      <c r="D45" s="44"/>
      <c r="E45" s="117"/>
      <c r="F45" s="118"/>
      <c r="G45" s="128">
        <f>IF(L45="X",Gesamt!$D$9,
IF(K45="X",Gesamt!$D$10,
IF(F45-E45&lt;0,F45-E45+24,F45-E45)))</f>
        <v>0</v>
      </c>
      <c r="H45" s="122">
        <f t="shared" si="74"/>
        <v>0</v>
      </c>
      <c r="I45" s="22">
        <f t="shared" si="61"/>
        <v>0</v>
      </c>
      <c r="J45" s="23">
        <f t="shared" si="62"/>
        <v>0</v>
      </c>
      <c r="K45" s="24" t="str">
        <f>IF(D45="Urlaub","X","")</f>
        <v/>
      </c>
      <c r="L45" s="25" t="str">
        <f>IF(D45="Krank","X","")</f>
        <v/>
      </c>
      <c r="M45" s="26" t="str">
        <f t="shared" si="65"/>
        <v/>
      </c>
      <c r="N45" s="27">
        <f>IF(R45,U45,"")</f>
        <v>0</v>
      </c>
      <c r="O45" s="27" t="str">
        <f>IF(AND(NOT(R45),R46),SUM(S45:T45),"")</f>
        <v/>
      </c>
      <c r="P45" s="27" t="str">
        <f t="shared" si="68"/>
        <v/>
      </c>
      <c r="Q45" s="27" t="str">
        <f t="shared" si="69"/>
        <v/>
      </c>
      <c r="R45" s="27" t="b">
        <f>NOT(ISERROR(MATCH(C45,Feiertage!$C:$C,0)))</f>
        <v>1</v>
      </c>
      <c r="S45" s="27">
        <f t="shared" si="70"/>
        <v>0</v>
      </c>
      <c r="T45" s="27">
        <f t="shared" si="71"/>
        <v>0</v>
      </c>
      <c r="U45" s="27">
        <f t="shared" si="72"/>
        <v>0</v>
      </c>
    </row>
    <row r="46" spans="2:21" s="28" customFormat="1" ht="16.5" customHeight="1" thickBot="1" x14ac:dyDescent="0.3">
      <c r="B46" s="160"/>
      <c r="C46" s="109">
        <f>C45+1</f>
        <v>42492</v>
      </c>
      <c r="D46" s="110"/>
      <c r="E46" s="161" t="s">
        <v>56</v>
      </c>
      <c r="F46" s="162"/>
      <c r="G46" s="129">
        <f>SUM(G39:G45)</f>
        <v>0</v>
      </c>
      <c r="H46" s="123">
        <f>SUM(H39:H45)</f>
        <v>0</v>
      </c>
      <c r="I46" s="29">
        <f>SUM(I39:I45)</f>
        <v>0</v>
      </c>
      <c r="J46" s="30">
        <f>SUM(J39:J45)</f>
        <v>0</v>
      </c>
      <c r="K46" s="31">
        <f>COUNTIF(K39:K45,"X")</f>
        <v>0</v>
      </c>
      <c r="L46" s="32">
        <f>COUNTIF(L39:L45,"X")</f>
        <v>0</v>
      </c>
      <c r="M46" s="33"/>
      <c r="N46" s="34"/>
      <c r="O46" s="34"/>
      <c r="P46" s="34"/>
      <c r="Q46" s="34"/>
      <c r="R46" s="34" t="b">
        <f>NOT(ISERROR(MATCH(C46,Feiertage!$C:$C,0)))</f>
        <v>0</v>
      </c>
      <c r="S46" s="34"/>
      <c r="T46" s="34"/>
      <c r="U46" s="35"/>
    </row>
    <row r="47" spans="2:21" s="8" customFormat="1" ht="16.5" customHeight="1" x14ac:dyDescent="0.25">
      <c r="B47" s="158" t="b">
        <f>IF(MONTH(C47)=MONTH($C$1),WEEKNUM(C47,21))</f>
        <v>0</v>
      </c>
      <c r="C47" s="38">
        <f>C45+1</f>
        <v>42492</v>
      </c>
      <c r="D47" s="41"/>
      <c r="E47" s="111"/>
      <c r="F47" s="112"/>
      <c r="G47" s="126">
        <f>IF(L47="X",Gesamt!$D$9,
IF(K47="X",Gesamt!$D$10,
IF(F47-E47&lt;0,F47-E47+24,F47-E47)))</f>
        <v>0</v>
      </c>
      <c r="H47" s="120">
        <f t="shared" ref="H47:H50" si="75">SUM(M47:Q47)</f>
        <v>0</v>
      </c>
      <c r="I47" s="9">
        <f t="shared" ref="I47:I53" si="76">IF(AND(NOT(R48),WEEKDAY(C48,2)=7),
    IF(E47&gt;F47,F47,0),
    IF(AND(NOT(R47),WEEKDAY(C47,2)=7),
        IF(E47&gt;F47,24-E47,F47-E47),
        0))</f>
        <v>0</v>
      </c>
      <c r="J47" s="10">
        <f t="shared" ref="J47:J53" si="77">IF(AND(R47,R48),
    IF(E47&gt;F47,24-E47+F47,F47-E47),
    IF(R47,
        IF(E47&gt;F47,24-E47,F47-E47),
        IF(AND(R48,E47&gt;F47),F47,0)))</f>
        <v>0</v>
      </c>
      <c r="K47" s="7" t="str">
        <f t="shared" ref="K47:K50" si="78">IF(D47="Urlaub","X","")</f>
        <v/>
      </c>
      <c r="L47" s="11" t="str">
        <f t="shared" ref="L47:L52" si="79">IF(D47="Krank","X","")</f>
        <v/>
      </c>
      <c r="M47" s="12">
        <f t="shared" ref="M47:M53" si="80">IF(OR(R47,R48,WEEKDAY(C47,2)=7,WEEKDAY(C48,2)=7),"",SUM(S47:U47))</f>
        <v>0</v>
      </c>
      <c r="N47" s="13" t="str">
        <f t="shared" ref="N47:N52" si="81">IF(R47,U47,"")</f>
        <v/>
      </c>
      <c r="O47" s="13" t="str">
        <f t="shared" ref="O47:O52" si="82">IF(AND(NOT(R47),R48),SUM(S47:T47),"")</f>
        <v/>
      </c>
      <c r="P47" s="13" t="str">
        <f t="shared" ref="P47:P53" si="83">IF(AND(WEEKDAY(C47,2)=7,NOT(R47),NOT(R48)),U47,"")</f>
        <v/>
      </c>
      <c r="Q47" s="13" t="str">
        <f t="shared" ref="Q47:Q53" si="84">IF(AND(WEEKDAY(C48,2)=7,NOT(R47),NOT(R48)),SUM(S47:T47),"")</f>
        <v/>
      </c>
      <c r="R47" s="13" t="b">
        <f>NOT(ISERROR(MATCH(C47,Feiertage!$C:$C,0)))</f>
        <v>0</v>
      </c>
      <c r="S47" s="13">
        <f t="shared" ref="S47:S53" si="85">IF(OR(E47&gt;F47,F47&gt;6),
    IF(E47&lt;=6,6-E47,0),
    F47-E47)</f>
        <v>0</v>
      </c>
      <c r="T47" s="13">
        <f t="shared" ref="T47:T53" si="86">IF(E47&gt;F47,MIN(24-E47,4),
    IF(E47&gt;=20,F47-E47,MAX(F47-20,0)))</f>
        <v>0</v>
      </c>
      <c r="U47" s="13">
        <f t="shared" ref="U47:U53" si="87">IF(E47&gt;F47,MIN(F47,6),0)</f>
        <v>0</v>
      </c>
    </row>
    <row r="48" spans="2:21" s="8" customFormat="1" ht="16.5" customHeight="1" x14ac:dyDescent="0.25">
      <c r="B48" s="159"/>
      <c r="C48" s="39">
        <f>C47+1</f>
        <v>42493</v>
      </c>
      <c r="D48" s="42"/>
      <c r="E48" s="113"/>
      <c r="F48" s="114"/>
      <c r="G48" s="127">
        <f>IF(L48="X",Gesamt!$D$9,
IF(K48="X",Gesamt!$D$10,
IF(F48-E48&lt;0,F48-E48+24,F48-E48)))</f>
        <v>0</v>
      </c>
      <c r="H48" s="121">
        <f t="shared" si="75"/>
        <v>0</v>
      </c>
      <c r="I48" s="15">
        <f t="shared" si="76"/>
        <v>0</v>
      </c>
      <c r="J48" s="16">
        <f t="shared" si="77"/>
        <v>0</v>
      </c>
      <c r="K48" s="14" t="str">
        <f t="shared" si="78"/>
        <v/>
      </c>
      <c r="L48" s="17" t="str">
        <f t="shared" si="79"/>
        <v/>
      </c>
      <c r="M48" s="12">
        <f t="shared" si="80"/>
        <v>0</v>
      </c>
      <c r="N48" s="13" t="str">
        <f t="shared" si="81"/>
        <v/>
      </c>
      <c r="O48" s="13" t="str">
        <f t="shared" si="82"/>
        <v/>
      </c>
      <c r="P48" s="13" t="str">
        <f t="shared" si="83"/>
        <v/>
      </c>
      <c r="Q48" s="13" t="str">
        <f t="shared" si="84"/>
        <v/>
      </c>
      <c r="R48" s="13" t="b">
        <f>NOT(ISERROR(MATCH(C48,Feiertage!$C:$C,0)))</f>
        <v>0</v>
      </c>
      <c r="S48" s="13">
        <f t="shared" si="85"/>
        <v>0</v>
      </c>
      <c r="T48" s="13">
        <f t="shared" si="86"/>
        <v>0</v>
      </c>
      <c r="U48" s="13">
        <f t="shared" si="87"/>
        <v>0</v>
      </c>
    </row>
    <row r="49" spans="2:21" s="8" customFormat="1" ht="16.5" customHeight="1" x14ac:dyDescent="0.25">
      <c r="B49" s="159"/>
      <c r="C49" s="39">
        <f t="shared" ref="C49:C53" si="88">C48+1</f>
        <v>42494</v>
      </c>
      <c r="D49" s="42"/>
      <c r="E49" s="113"/>
      <c r="F49" s="114"/>
      <c r="G49" s="127">
        <f>IF(L49="X",Gesamt!$D$9,
IF(K49="X",Gesamt!$D$10,
IF(F49-E49&lt;0,F49-E49+24,F49-E49)))</f>
        <v>0</v>
      </c>
      <c r="H49" s="121">
        <f t="shared" si="75"/>
        <v>0</v>
      </c>
      <c r="I49" s="15">
        <f t="shared" si="76"/>
        <v>0</v>
      </c>
      <c r="J49" s="16">
        <f t="shared" si="77"/>
        <v>0</v>
      </c>
      <c r="K49" s="14" t="str">
        <f t="shared" si="78"/>
        <v/>
      </c>
      <c r="L49" s="17" t="str">
        <f t="shared" si="79"/>
        <v/>
      </c>
      <c r="M49" s="12" t="str">
        <f t="shared" si="80"/>
        <v/>
      </c>
      <c r="N49" s="13" t="str">
        <f t="shared" si="81"/>
        <v/>
      </c>
      <c r="O49" s="13">
        <f t="shared" si="82"/>
        <v>0</v>
      </c>
      <c r="P49" s="13" t="str">
        <f t="shared" si="83"/>
        <v/>
      </c>
      <c r="Q49" s="13" t="str">
        <f t="shared" si="84"/>
        <v/>
      </c>
      <c r="R49" s="13" t="b">
        <f>NOT(ISERROR(MATCH(C49,Feiertage!$C:$C,0)))</f>
        <v>0</v>
      </c>
      <c r="S49" s="13">
        <f t="shared" si="85"/>
        <v>0</v>
      </c>
      <c r="T49" s="13">
        <f t="shared" si="86"/>
        <v>0</v>
      </c>
      <c r="U49" s="13">
        <f t="shared" si="87"/>
        <v>0</v>
      </c>
    </row>
    <row r="50" spans="2:21" s="8" customFormat="1" ht="16.5" customHeight="1" x14ac:dyDescent="0.25">
      <c r="B50" s="159"/>
      <c r="C50" s="39">
        <f t="shared" si="88"/>
        <v>42495</v>
      </c>
      <c r="D50" s="43"/>
      <c r="E50" s="115"/>
      <c r="F50" s="116"/>
      <c r="G50" s="127">
        <f>IF(L50="X",Gesamt!$D$9,
IF(K50="X",Gesamt!$D$10,
IF(F50-E50&lt;0,F50-E50+24,F50-E50)))</f>
        <v>0</v>
      </c>
      <c r="H50" s="121">
        <f t="shared" si="75"/>
        <v>0</v>
      </c>
      <c r="I50" s="15">
        <f t="shared" si="76"/>
        <v>0</v>
      </c>
      <c r="J50" s="16">
        <f t="shared" si="77"/>
        <v>0</v>
      </c>
      <c r="K50" s="19" t="str">
        <f t="shared" si="78"/>
        <v/>
      </c>
      <c r="L50" s="17" t="str">
        <f t="shared" si="79"/>
        <v/>
      </c>
      <c r="M50" s="12" t="str">
        <f t="shared" si="80"/>
        <v/>
      </c>
      <c r="N50" s="13">
        <f t="shared" si="81"/>
        <v>0</v>
      </c>
      <c r="O50" s="13" t="str">
        <f t="shared" si="82"/>
        <v/>
      </c>
      <c r="P50" s="13" t="str">
        <f t="shared" si="83"/>
        <v/>
      </c>
      <c r="Q50" s="13" t="str">
        <f t="shared" si="84"/>
        <v/>
      </c>
      <c r="R50" s="13" t="b">
        <f>NOT(ISERROR(MATCH(C50,Feiertage!$C:$C,0)))</f>
        <v>1</v>
      </c>
      <c r="S50" s="13">
        <f t="shared" si="85"/>
        <v>0</v>
      </c>
      <c r="T50" s="13">
        <f t="shared" si="86"/>
        <v>0</v>
      </c>
      <c r="U50" s="13">
        <f t="shared" si="87"/>
        <v>0</v>
      </c>
    </row>
    <row r="51" spans="2:21" s="8" customFormat="1" ht="16.5" customHeight="1" x14ac:dyDescent="0.25">
      <c r="B51" s="159"/>
      <c r="C51" s="39">
        <f t="shared" si="88"/>
        <v>42496</v>
      </c>
      <c r="D51" s="43"/>
      <c r="E51" s="115"/>
      <c r="F51" s="116"/>
      <c r="G51" s="127">
        <f>IF(L51="X",Gesamt!$D$9,
IF(K51="X",Gesamt!$D$10,
IF(F51-E51&lt;0,F51-E51+24,F51-E51)))</f>
        <v>0</v>
      </c>
      <c r="H51" s="121">
        <f>SUM(M51:Q51)</f>
        <v>0</v>
      </c>
      <c r="I51" s="15">
        <f t="shared" si="76"/>
        <v>0</v>
      </c>
      <c r="J51" s="16">
        <f t="shared" si="77"/>
        <v>0</v>
      </c>
      <c r="K51" s="19" t="str">
        <f>IF(D51="Urlaub","X","")</f>
        <v/>
      </c>
      <c r="L51" s="17" t="str">
        <f t="shared" si="79"/>
        <v/>
      </c>
      <c r="M51" s="12">
        <f t="shared" si="80"/>
        <v>0</v>
      </c>
      <c r="N51" s="13" t="str">
        <f t="shared" si="81"/>
        <v/>
      </c>
      <c r="O51" s="13" t="str">
        <f t="shared" si="82"/>
        <v/>
      </c>
      <c r="P51" s="13" t="str">
        <f t="shared" si="83"/>
        <v/>
      </c>
      <c r="Q51" s="13" t="str">
        <f t="shared" si="84"/>
        <v/>
      </c>
      <c r="R51" s="13" t="b">
        <f>NOT(ISERROR(MATCH(C51,Feiertage!$C:$C,0)))</f>
        <v>0</v>
      </c>
      <c r="S51" s="13">
        <f t="shared" si="85"/>
        <v>0</v>
      </c>
      <c r="T51" s="13">
        <f t="shared" si="86"/>
        <v>0</v>
      </c>
      <c r="U51" s="13">
        <f t="shared" si="87"/>
        <v>0</v>
      </c>
    </row>
    <row r="52" spans="2:21" s="8" customFormat="1" ht="16.5" customHeight="1" x14ac:dyDescent="0.25">
      <c r="B52" s="159"/>
      <c r="C52" s="39">
        <f t="shared" si="88"/>
        <v>42497</v>
      </c>
      <c r="D52" s="43"/>
      <c r="E52" s="115"/>
      <c r="F52" s="116"/>
      <c r="G52" s="127">
        <f>IF(L52="X",Gesamt!$D$9,
IF(K52="X",Gesamt!$D$10,
IF(F52-E52&lt;0,F52-E52+24,F52-E52)))</f>
        <v>0</v>
      </c>
      <c r="H52" s="121">
        <f t="shared" ref="H52:H53" si="89">SUM(M52:Q52)</f>
        <v>0</v>
      </c>
      <c r="I52" s="15">
        <f t="shared" si="76"/>
        <v>0</v>
      </c>
      <c r="J52" s="16">
        <f t="shared" si="77"/>
        <v>0</v>
      </c>
      <c r="K52" s="19" t="str">
        <f>IF(D52="Urlaub","X","")</f>
        <v/>
      </c>
      <c r="L52" s="17" t="str">
        <f t="shared" si="79"/>
        <v/>
      </c>
      <c r="M52" s="20" t="str">
        <f t="shared" si="80"/>
        <v/>
      </c>
      <c r="N52" s="21" t="str">
        <f t="shared" si="81"/>
        <v/>
      </c>
      <c r="O52" s="21" t="str">
        <f t="shared" si="82"/>
        <v/>
      </c>
      <c r="P52" s="21" t="str">
        <f t="shared" si="83"/>
        <v/>
      </c>
      <c r="Q52" s="21">
        <f t="shared" si="84"/>
        <v>0</v>
      </c>
      <c r="R52" s="21" t="b">
        <f>NOT(ISERROR(MATCH(C52,Feiertage!$C:$C,0)))</f>
        <v>0</v>
      </c>
      <c r="S52" s="21">
        <f t="shared" si="85"/>
        <v>0</v>
      </c>
      <c r="T52" s="21">
        <f t="shared" si="86"/>
        <v>0</v>
      </c>
      <c r="U52" s="21">
        <f t="shared" si="87"/>
        <v>0</v>
      </c>
    </row>
    <row r="53" spans="2:21" s="28" customFormat="1" ht="16.5" customHeight="1" x14ac:dyDescent="0.25">
      <c r="B53" s="159"/>
      <c r="C53" s="40">
        <f t="shared" si="88"/>
        <v>42498</v>
      </c>
      <c r="D53" s="44"/>
      <c r="E53" s="117"/>
      <c r="F53" s="118"/>
      <c r="G53" s="128">
        <f>IF(L53="X",Gesamt!$D$9,
IF(K53="X",Gesamt!$D$10,
IF(F53-E53&lt;0,F53-E53+24,F53-E53)))</f>
        <v>0</v>
      </c>
      <c r="H53" s="122">
        <f t="shared" si="89"/>
        <v>0</v>
      </c>
      <c r="I53" s="22">
        <f t="shared" si="76"/>
        <v>0</v>
      </c>
      <c r="J53" s="23">
        <f t="shared" si="77"/>
        <v>0</v>
      </c>
      <c r="K53" s="24" t="str">
        <f>IF(D53="Urlaub","X","")</f>
        <v/>
      </c>
      <c r="L53" s="25" t="str">
        <f>IF(D53="Krank","X","")</f>
        <v/>
      </c>
      <c r="M53" s="26" t="str">
        <f t="shared" si="80"/>
        <v/>
      </c>
      <c r="N53" s="27" t="str">
        <f>IF(R53,U53,"")</f>
        <v/>
      </c>
      <c r="O53" s="27" t="str">
        <f>IF(AND(NOT(R53),R54),SUM(S53:T53),"")</f>
        <v/>
      </c>
      <c r="P53" s="27">
        <f t="shared" si="83"/>
        <v>0</v>
      </c>
      <c r="Q53" s="27" t="str">
        <f t="shared" si="84"/>
        <v/>
      </c>
      <c r="R53" s="27" t="b">
        <f>NOT(ISERROR(MATCH(C53,Feiertage!$C:$C,0)))</f>
        <v>0</v>
      </c>
      <c r="S53" s="27">
        <f t="shared" si="85"/>
        <v>0</v>
      </c>
      <c r="T53" s="27">
        <f t="shared" si="86"/>
        <v>0</v>
      </c>
      <c r="U53" s="27">
        <f t="shared" si="87"/>
        <v>0</v>
      </c>
    </row>
    <row r="54" spans="2:21" s="28" customFormat="1" ht="16.5" customHeight="1" thickBot="1" x14ac:dyDescent="0.3">
      <c r="B54" s="160"/>
      <c r="C54" s="109">
        <f>C53+1</f>
        <v>42499</v>
      </c>
      <c r="D54" s="110"/>
      <c r="E54" s="161" t="s">
        <v>56</v>
      </c>
      <c r="F54" s="162"/>
      <c r="G54" s="130">
        <f>SUM(G47:G53)</f>
        <v>0</v>
      </c>
      <c r="H54" s="124">
        <f>SUM(H47:H53)</f>
        <v>0</v>
      </c>
      <c r="I54" s="60">
        <f>SUM(I47:I53)</f>
        <v>0</v>
      </c>
      <c r="J54" s="61">
        <f>SUM(J47:J53)</f>
        <v>0</v>
      </c>
      <c r="K54" s="62">
        <f>COUNTIF(K47:K53,"X")</f>
        <v>0</v>
      </c>
      <c r="L54" s="63">
        <f>COUNTIF(L47:L53,"X")</f>
        <v>0</v>
      </c>
      <c r="M54" s="33"/>
      <c r="N54" s="34"/>
      <c r="O54" s="34"/>
      <c r="P54" s="34"/>
      <c r="Q54" s="34"/>
      <c r="R54" s="34" t="b">
        <f>NOT(ISERROR(MATCH(C54,Feiertage!$C:$C,0)))</f>
        <v>0</v>
      </c>
      <c r="S54" s="34"/>
      <c r="T54" s="34"/>
      <c r="U54" s="35"/>
    </row>
    <row r="55" spans="2:21" s="28" customFormat="1" ht="16.5" customHeight="1" thickTop="1" thickBot="1" x14ac:dyDescent="0.3">
      <c r="B55" s="48"/>
      <c r="C55" s="166"/>
      <c r="D55" s="167"/>
      <c r="E55" s="163" t="s">
        <v>20</v>
      </c>
      <c r="F55" s="164"/>
      <c r="G55" s="131">
        <f ca="1">SUMIF($E$7:$F$54,"Woche",G$7:G$54)</f>
        <v>0</v>
      </c>
      <c r="H55" s="125">
        <f t="shared" ref="H55:L55" ca="1" si="90">SUMIF($E$7:$F$54,"Woche",H$7:H$54)</f>
        <v>0</v>
      </c>
      <c r="I55" s="64">
        <f t="shared" ca="1" si="90"/>
        <v>0</v>
      </c>
      <c r="J55" s="65">
        <f t="shared" ca="1" si="90"/>
        <v>0</v>
      </c>
      <c r="K55" s="66">
        <f t="shared" ca="1" si="90"/>
        <v>0</v>
      </c>
      <c r="L55" s="67">
        <f t="shared" ca="1" si="90"/>
        <v>0</v>
      </c>
      <c r="M55" s="36"/>
      <c r="N55" s="36"/>
      <c r="O55" s="37"/>
      <c r="P55" s="36"/>
      <c r="Q55" s="36"/>
      <c r="T55" s="5"/>
      <c r="U55" s="5"/>
    </row>
  </sheetData>
  <mergeCells count="27">
    <mergeCell ref="C1:L1"/>
    <mergeCell ref="D2:E2"/>
    <mergeCell ref="D4:E4"/>
    <mergeCell ref="H4:K4"/>
    <mergeCell ref="M5:M6"/>
    <mergeCell ref="B23:B30"/>
    <mergeCell ref="E30:F30"/>
    <mergeCell ref="O5:O6"/>
    <mergeCell ref="P5:P6"/>
    <mergeCell ref="Q5:Q6"/>
    <mergeCell ref="N5:N6"/>
    <mergeCell ref="U5:U6"/>
    <mergeCell ref="B7:B14"/>
    <mergeCell ref="E14:F14"/>
    <mergeCell ref="B15:B22"/>
    <mergeCell ref="E22:F22"/>
    <mergeCell ref="R5:R6"/>
    <mergeCell ref="S5:S6"/>
    <mergeCell ref="T5:T6"/>
    <mergeCell ref="C55:D55"/>
    <mergeCell ref="E55:F55"/>
    <mergeCell ref="B31:B38"/>
    <mergeCell ref="E38:F38"/>
    <mergeCell ref="B39:B46"/>
    <mergeCell ref="E46:F46"/>
    <mergeCell ref="B47:B54"/>
    <mergeCell ref="E54:F54"/>
  </mergeCells>
  <conditionalFormatting sqref="C7:C53">
    <cfRule type="expression" dxfId="17" priority="11">
      <formula>OR(WEEKDAY(C7,2)=6,WEEKDAY(C7,2)=7,R7)</formula>
    </cfRule>
    <cfRule type="expression" dxfId="16" priority="12">
      <formula>MONTH(C7)&lt;&gt;MONTH($C$1)</formula>
    </cfRule>
  </conditionalFormatting>
  <pageMargins left="0.70866141732283472" right="0.11811023622047245" top="0.59055118110236227" bottom="0.59055118110236227" header="0.78740157480314965" footer="0.78740157480314965"/>
  <pageSetup paperSize="9" scale="8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B1:U55"/>
  <sheetViews>
    <sheetView showGridLines="0" zoomScaleNormal="100" zoomScaleSheetLayoutView="100" zoomScalePageLayoutView="182" workbookViewId="0">
      <pane ySplit="6" topLeftCell="A7" activePane="bottomLeft" state="frozen"/>
      <selection activeCell="D7" sqref="D7"/>
      <selection pane="bottomLeft" activeCell="D7" sqref="D7"/>
    </sheetView>
  </sheetViews>
  <sheetFormatPr baseColWidth="10" defaultColWidth="9" defaultRowHeight="15" x14ac:dyDescent="0.25"/>
  <cols>
    <col min="1" max="1" width="2.85546875" customWidth="1"/>
    <col min="2" max="2" width="4.42578125" customWidth="1"/>
    <col min="3" max="3" width="14.28515625" style="1" customWidth="1"/>
    <col min="4" max="4" width="20" style="1" customWidth="1"/>
    <col min="5" max="12" width="8.5703125" style="1" customWidth="1"/>
    <col min="13" max="18" width="10.7109375" style="1" hidden="1" customWidth="1"/>
    <col min="19" max="21" width="11.28515625" style="1" hidden="1" customWidth="1"/>
  </cols>
  <sheetData>
    <row r="1" spans="2:21" ht="30" customHeight="1" x14ac:dyDescent="0.25">
      <c r="C1" s="165">
        <f>DATE(Gesamt!H3,5,1)</f>
        <v>42491</v>
      </c>
      <c r="D1" s="165"/>
      <c r="E1" s="165"/>
      <c r="F1" s="165"/>
      <c r="G1" s="165"/>
      <c r="H1" s="165"/>
      <c r="I1" s="165"/>
      <c r="J1" s="165"/>
      <c r="K1" s="165"/>
      <c r="L1" s="165"/>
    </row>
    <row r="2" spans="2:21" ht="18.75" x14ac:dyDescent="0.3">
      <c r="C2" s="49" t="s">
        <v>1</v>
      </c>
      <c r="D2" s="145">
        <f>Gesamt!C3</f>
        <v>0</v>
      </c>
      <c r="E2" s="145"/>
      <c r="F2" s="45"/>
      <c r="G2" s="45"/>
      <c r="H2" s="45"/>
      <c r="I2" s="45"/>
      <c r="J2" s="45"/>
      <c r="K2" s="45"/>
      <c r="M2" s="4"/>
      <c r="O2" s="4"/>
    </row>
    <row r="3" spans="2:21" ht="15" customHeight="1" x14ac:dyDescent="0.3">
      <c r="C3" s="45"/>
      <c r="D3" s="45"/>
      <c r="E3" s="46"/>
      <c r="F3" s="45"/>
      <c r="G3" s="45"/>
      <c r="H3" s="45"/>
      <c r="I3" s="45"/>
      <c r="J3" s="45"/>
      <c r="K3" s="45"/>
    </row>
    <row r="4" spans="2:21" ht="18.75" x14ac:dyDescent="0.3">
      <c r="C4" s="49" t="s">
        <v>2</v>
      </c>
      <c r="D4" s="145">
        <f>Gesamt!C5</f>
        <v>0</v>
      </c>
      <c r="E4" s="145"/>
      <c r="F4" s="45"/>
      <c r="G4" s="49" t="s">
        <v>3</v>
      </c>
      <c r="H4" s="145">
        <f>Gesamt!H5</f>
        <v>0</v>
      </c>
      <c r="I4" s="145"/>
      <c r="J4" s="145"/>
      <c r="K4" s="145"/>
    </row>
    <row r="5" spans="2:21" ht="18.75" customHeight="1" thickBot="1" x14ac:dyDescent="0.3">
      <c r="D5" s="2"/>
      <c r="E5" s="2"/>
      <c r="M5" s="153" t="s">
        <v>21</v>
      </c>
      <c r="N5" s="151" t="s">
        <v>38</v>
      </c>
      <c r="O5" s="151" t="s">
        <v>35</v>
      </c>
      <c r="P5" s="151" t="s">
        <v>36</v>
      </c>
      <c r="Q5" s="151" t="s">
        <v>37</v>
      </c>
      <c r="R5" s="153" t="s">
        <v>34</v>
      </c>
      <c r="S5" s="153" t="s">
        <v>39</v>
      </c>
      <c r="T5" s="153" t="s">
        <v>40</v>
      </c>
      <c r="U5" s="151" t="s">
        <v>42</v>
      </c>
    </row>
    <row r="6" spans="2:21" ht="18.75" customHeight="1" thickBot="1" x14ac:dyDescent="0.3">
      <c r="B6" s="47"/>
      <c r="C6" s="53" t="s">
        <v>22</v>
      </c>
      <c r="D6" s="54" t="s">
        <v>23</v>
      </c>
      <c r="E6" s="55" t="s">
        <v>24</v>
      </c>
      <c r="F6" s="56" t="s">
        <v>25</v>
      </c>
      <c r="G6" s="53" t="s">
        <v>26</v>
      </c>
      <c r="H6" s="119" t="s">
        <v>21</v>
      </c>
      <c r="I6" s="57" t="s">
        <v>27</v>
      </c>
      <c r="J6" s="56" t="s">
        <v>28</v>
      </c>
      <c r="K6" s="55" t="s">
        <v>5</v>
      </c>
      <c r="L6" s="56" t="s">
        <v>6</v>
      </c>
      <c r="M6" s="154"/>
      <c r="N6" s="152"/>
      <c r="O6" s="152"/>
      <c r="P6" s="152"/>
      <c r="Q6" s="152"/>
      <c r="R6" s="154"/>
      <c r="S6" s="154"/>
      <c r="T6" s="154"/>
      <c r="U6" s="152"/>
    </row>
    <row r="7" spans="2:21" s="8" customFormat="1" ht="16.5" customHeight="1" x14ac:dyDescent="0.25">
      <c r="B7" s="155">
        <f>WEEKNUM(C7,21)</f>
        <v>17</v>
      </c>
      <c r="C7" s="38">
        <f>C1-WEEKDAY(C1,3)</f>
        <v>42485</v>
      </c>
      <c r="D7" s="41"/>
      <c r="E7" s="111"/>
      <c r="F7" s="112"/>
      <c r="G7" s="126">
        <f>IF(L7="X",Gesamt!$D$9,
IF(K7="X",Gesamt!$D$10,
IF(F7-E7&lt;0,F7-E7+24,F7-E7)))</f>
        <v>0</v>
      </c>
      <c r="H7" s="120">
        <f t="shared" ref="H7:H10" si="0">SUM(M7:Q7)</f>
        <v>0</v>
      </c>
      <c r="I7" s="9">
        <f t="shared" ref="I7:I13" si="1">IF(AND(NOT(R8),WEEKDAY(C8,2)=7),
    IF(E7&gt;F7,F7,0),
    IF(AND(NOT(R7),WEEKDAY(C7,2)=7),
        IF(E7&gt;F7,24-E7,F7-E7),
        0))</f>
        <v>0</v>
      </c>
      <c r="J7" s="10">
        <f t="shared" ref="J7:J13" si="2">IF(AND(R7,R8),
    IF(E7&gt;F7,24-E7+F7,F7-E7),
    IF(R7,
        IF(E7&gt;F7,24-E7,F7-E7),
        IF(AND(R8,E7&gt;F7),F7,0)))</f>
        <v>0</v>
      </c>
      <c r="K7" s="7" t="str">
        <f t="shared" ref="K7:K10" si="3">IF(D7="Urlaub","X","")</f>
        <v/>
      </c>
      <c r="L7" s="11" t="str">
        <f t="shared" ref="L7:L12" si="4">IF(D7="Krank","X","")</f>
        <v/>
      </c>
      <c r="M7" s="12">
        <f t="shared" ref="M7:M13" si="5">IF(OR(R7,R8,WEEKDAY(C7,2)=7,WEEKDAY(C8,2)=7),"",SUM(S7:U7))</f>
        <v>0</v>
      </c>
      <c r="N7" s="13" t="str">
        <f t="shared" ref="N7:N12" si="6">IF(R7,U7,"")</f>
        <v/>
      </c>
      <c r="O7" s="13" t="str">
        <f t="shared" ref="O7:O12" si="7">IF(AND(NOT(R7),R8),SUM(S7:T7),"")</f>
        <v/>
      </c>
      <c r="P7" s="13" t="str">
        <f t="shared" ref="P7:P13" si="8">IF(AND(WEEKDAY(C7,2)=7,NOT(R7),NOT(R8)),U7,"")</f>
        <v/>
      </c>
      <c r="Q7" s="13" t="str">
        <f t="shared" ref="Q7:Q13" si="9">IF(AND(WEEKDAY(C8,2)=7,NOT(R7),NOT(R8)),SUM(S7:T7),"")</f>
        <v/>
      </c>
      <c r="R7" s="13" t="b">
        <f>NOT(ISERROR(MATCH(C7,Feiertage!$C:$C,0)))</f>
        <v>0</v>
      </c>
      <c r="S7" s="13">
        <f t="shared" ref="S7:S13" si="10">IF(OR(E7&gt;F7,F7&gt;6),
    IF(E7&lt;=6,6-E7,0),
    F7-E7)</f>
        <v>0</v>
      </c>
      <c r="T7" s="13">
        <f t="shared" ref="T7:T13" si="11">IF(E7&gt;F7,MIN(24-E7,4),
    IF(E7&gt;=20,F7-E7,MAX(F7-20,0)))</f>
        <v>0</v>
      </c>
      <c r="U7" s="13">
        <f t="shared" ref="U7:U13" si="12">IF(E7&gt;F7,MIN(F7,6),0)</f>
        <v>0</v>
      </c>
    </row>
    <row r="8" spans="2:21" s="8" customFormat="1" ht="16.5" customHeight="1" x14ac:dyDescent="0.25">
      <c r="B8" s="156"/>
      <c r="C8" s="39">
        <f>C7+1</f>
        <v>42486</v>
      </c>
      <c r="D8" s="42"/>
      <c r="E8" s="113"/>
      <c r="F8" s="114"/>
      <c r="G8" s="127">
        <f>IF(L8="X",Gesamt!$D$9,
IF(K8="X",Gesamt!$D$10,
IF(F8-E8&lt;0,F8-E8+24,F8-E8)))</f>
        <v>0</v>
      </c>
      <c r="H8" s="121">
        <f t="shared" si="0"/>
        <v>0</v>
      </c>
      <c r="I8" s="15">
        <f t="shared" si="1"/>
        <v>0</v>
      </c>
      <c r="J8" s="16">
        <f t="shared" si="2"/>
        <v>0</v>
      </c>
      <c r="K8" s="14" t="str">
        <f t="shared" si="3"/>
        <v/>
      </c>
      <c r="L8" s="17" t="str">
        <f t="shared" si="4"/>
        <v/>
      </c>
      <c r="M8" s="12">
        <f t="shared" si="5"/>
        <v>0</v>
      </c>
      <c r="N8" s="13" t="str">
        <f t="shared" si="6"/>
        <v/>
      </c>
      <c r="O8" s="13" t="str">
        <f t="shared" si="7"/>
        <v/>
      </c>
      <c r="P8" s="13" t="str">
        <f t="shared" si="8"/>
        <v/>
      </c>
      <c r="Q8" s="13" t="str">
        <f t="shared" si="9"/>
        <v/>
      </c>
      <c r="R8" s="13" t="b">
        <f>NOT(ISERROR(MATCH(C8,Feiertage!$C:$C,0)))</f>
        <v>0</v>
      </c>
      <c r="S8" s="13">
        <f t="shared" si="10"/>
        <v>0</v>
      </c>
      <c r="T8" s="13">
        <f t="shared" si="11"/>
        <v>0</v>
      </c>
      <c r="U8" s="13">
        <f t="shared" si="12"/>
        <v>0</v>
      </c>
    </row>
    <row r="9" spans="2:21" s="8" customFormat="1" ht="16.5" customHeight="1" x14ac:dyDescent="0.25">
      <c r="B9" s="156"/>
      <c r="C9" s="39">
        <f t="shared" ref="C9:C13" si="13">C8+1</f>
        <v>42487</v>
      </c>
      <c r="D9" s="42"/>
      <c r="E9" s="113"/>
      <c r="F9" s="114"/>
      <c r="G9" s="127">
        <f>IF(L9="X",Gesamt!$D$9,
IF(K9="X",Gesamt!$D$10,
IF(F9-E9&lt;0,F9-E9+24,F9-E9)))</f>
        <v>0</v>
      </c>
      <c r="H9" s="121">
        <f t="shared" si="0"/>
        <v>0</v>
      </c>
      <c r="I9" s="15">
        <f t="shared" si="1"/>
        <v>0</v>
      </c>
      <c r="J9" s="16">
        <f t="shared" si="2"/>
        <v>0</v>
      </c>
      <c r="K9" s="14" t="str">
        <f t="shared" si="3"/>
        <v/>
      </c>
      <c r="L9" s="17" t="str">
        <f t="shared" si="4"/>
        <v/>
      </c>
      <c r="M9" s="12">
        <f t="shared" si="5"/>
        <v>0</v>
      </c>
      <c r="N9" s="13" t="str">
        <f t="shared" si="6"/>
        <v/>
      </c>
      <c r="O9" s="13" t="str">
        <f t="shared" si="7"/>
        <v/>
      </c>
      <c r="P9" s="13" t="str">
        <f t="shared" si="8"/>
        <v/>
      </c>
      <c r="Q9" s="13" t="str">
        <f t="shared" si="9"/>
        <v/>
      </c>
      <c r="R9" s="13" t="b">
        <f>NOT(ISERROR(MATCH(C9,Feiertage!$C:$C,0)))</f>
        <v>0</v>
      </c>
      <c r="S9" s="13">
        <f t="shared" si="10"/>
        <v>0</v>
      </c>
      <c r="T9" s="13">
        <f t="shared" si="11"/>
        <v>0</v>
      </c>
      <c r="U9" s="13">
        <f t="shared" si="12"/>
        <v>0</v>
      </c>
    </row>
    <row r="10" spans="2:21" s="18" customFormat="1" ht="16.5" customHeight="1" x14ac:dyDescent="0.25">
      <c r="B10" s="156"/>
      <c r="C10" s="39">
        <f t="shared" si="13"/>
        <v>42488</v>
      </c>
      <c r="D10" s="43"/>
      <c r="E10" s="115"/>
      <c r="F10" s="116"/>
      <c r="G10" s="127">
        <f>IF(L10="X",Gesamt!$D$9,
IF(K10="X",Gesamt!$D$10,
IF(F10-E10&lt;0,F10-E10+24,F10-E10)))</f>
        <v>0</v>
      </c>
      <c r="H10" s="121">
        <f t="shared" si="0"/>
        <v>0</v>
      </c>
      <c r="I10" s="15">
        <f t="shared" si="1"/>
        <v>0</v>
      </c>
      <c r="J10" s="16">
        <f t="shared" si="2"/>
        <v>0</v>
      </c>
      <c r="K10" s="19" t="str">
        <f t="shared" si="3"/>
        <v/>
      </c>
      <c r="L10" s="17" t="str">
        <f t="shared" si="4"/>
        <v/>
      </c>
      <c r="M10" s="12">
        <f t="shared" si="5"/>
        <v>0</v>
      </c>
      <c r="N10" s="13" t="str">
        <f t="shared" si="6"/>
        <v/>
      </c>
      <c r="O10" s="13" t="str">
        <f t="shared" si="7"/>
        <v/>
      </c>
      <c r="P10" s="13" t="str">
        <f t="shared" si="8"/>
        <v/>
      </c>
      <c r="Q10" s="13" t="str">
        <f t="shared" si="9"/>
        <v/>
      </c>
      <c r="R10" s="13" t="b">
        <f>NOT(ISERROR(MATCH(C10,Feiertage!$C:$C,0)))</f>
        <v>0</v>
      </c>
      <c r="S10" s="13">
        <f t="shared" si="10"/>
        <v>0</v>
      </c>
      <c r="T10" s="13">
        <f t="shared" si="11"/>
        <v>0</v>
      </c>
      <c r="U10" s="13">
        <f t="shared" si="12"/>
        <v>0</v>
      </c>
    </row>
    <row r="11" spans="2:21" s="8" customFormat="1" ht="16.5" customHeight="1" x14ac:dyDescent="0.25">
      <c r="B11" s="156"/>
      <c r="C11" s="39">
        <f t="shared" si="13"/>
        <v>42489</v>
      </c>
      <c r="D11" s="43"/>
      <c r="E11" s="115"/>
      <c r="F11" s="116"/>
      <c r="G11" s="127">
        <f>IF(L11="X",Gesamt!$D$9,
IF(K11="X",Gesamt!$D$10,
IF(F11-E11&lt;0,F11-E11+24,F11-E11)))</f>
        <v>0</v>
      </c>
      <c r="H11" s="121">
        <f>SUM(M11:Q11)</f>
        <v>0</v>
      </c>
      <c r="I11" s="15">
        <f t="shared" si="1"/>
        <v>0</v>
      </c>
      <c r="J11" s="16">
        <f t="shared" si="2"/>
        <v>0</v>
      </c>
      <c r="K11" s="19" t="str">
        <f>IF(D11="Urlaub","X","")</f>
        <v/>
      </c>
      <c r="L11" s="17" t="str">
        <f t="shared" si="4"/>
        <v/>
      </c>
      <c r="M11" s="12">
        <f t="shared" si="5"/>
        <v>0</v>
      </c>
      <c r="N11" s="13" t="str">
        <f t="shared" si="6"/>
        <v/>
      </c>
      <c r="O11" s="13" t="str">
        <f t="shared" si="7"/>
        <v/>
      </c>
      <c r="P11" s="13" t="str">
        <f t="shared" si="8"/>
        <v/>
      </c>
      <c r="Q11" s="13" t="str">
        <f t="shared" si="9"/>
        <v/>
      </c>
      <c r="R11" s="13" t="b">
        <f>NOT(ISERROR(MATCH(C11,Feiertage!$C:$C,0)))</f>
        <v>0</v>
      </c>
      <c r="S11" s="13">
        <f t="shared" si="10"/>
        <v>0</v>
      </c>
      <c r="T11" s="13">
        <f t="shared" si="11"/>
        <v>0</v>
      </c>
      <c r="U11" s="13">
        <f t="shared" si="12"/>
        <v>0</v>
      </c>
    </row>
    <row r="12" spans="2:21" s="8" customFormat="1" ht="16.5" customHeight="1" x14ac:dyDescent="0.25">
      <c r="B12" s="156"/>
      <c r="C12" s="39">
        <f t="shared" si="13"/>
        <v>42490</v>
      </c>
      <c r="D12" s="43"/>
      <c r="E12" s="115"/>
      <c r="F12" s="116"/>
      <c r="G12" s="127">
        <f>IF(L12="X",Gesamt!$D$9,
IF(K12="X",Gesamt!$D$10,
IF(F12-E12&lt;0,F12-E12+24,F12-E12)))</f>
        <v>0</v>
      </c>
      <c r="H12" s="121">
        <f t="shared" ref="H12:H13" si="14">SUM(M12:Q12)</f>
        <v>0</v>
      </c>
      <c r="I12" s="15">
        <f t="shared" si="1"/>
        <v>0</v>
      </c>
      <c r="J12" s="16">
        <f t="shared" si="2"/>
        <v>0</v>
      </c>
      <c r="K12" s="19" t="str">
        <f>IF(D12="Urlaub","X","")</f>
        <v/>
      </c>
      <c r="L12" s="17" t="str">
        <f t="shared" si="4"/>
        <v/>
      </c>
      <c r="M12" s="20" t="str">
        <f t="shared" si="5"/>
        <v/>
      </c>
      <c r="N12" s="21" t="str">
        <f t="shared" si="6"/>
        <v/>
      </c>
      <c r="O12" s="21">
        <f t="shared" si="7"/>
        <v>0</v>
      </c>
      <c r="P12" s="21" t="str">
        <f t="shared" si="8"/>
        <v/>
      </c>
      <c r="Q12" s="21" t="str">
        <f t="shared" si="9"/>
        <v/>
      </c>
      <c r="R12" s="21" t="b">
        <f>NOT(ISERROR(MATCH(C12,Feiertage!$C:$C,0)))</f>
        <v>0</v>
      </c>
      <c r="S12" s="21">
        <f t="shared" si="10"/>
        <v>0</v>
      </c>
      <c r="T12" s="21">
        <f t="shared" si="11"/>
        <v>0</v>
      </c>
      <c r="U12" s="21">
        <f t="shared" si="12"/>
        <v>0</v>
      </c>
    </row>
    <row r="13" spans="2:21" s="8" customFormat="1" ht="16.5" customHeight="1" x14ac:dyDescent="0.25">
      <c r="B13" s="156"/>
      <c r="C13" s="40">
        <f t="shared" si="13"/>
        <v>42491</v>
      </c>
      <c r="D13" s="44"/>
      <c r="E13" s="117"/>
      <c r="F13" s="118"/>
      <c r="G13" s="128">
        <f>IF(L13="X",Gesamt!$D$9,
IF(K13="X",Gesamt!$D$10,
IF(F13-E13&lt;0,F13-E13+24,F13-E13)))</f>
        <v>0</v>
      </c>
      <c r="H13" s="122">
        <f t="shared" si="14"/>
        <v>0</v>
      </c>
      <c r="I13" s="22">
        <f t="shared" si="1"/>
        <v>0</v>
      </c>
      <c r="J13" s="23">
        <f t="shared" si="2"/>
        <v>0</v>
      </c>
      <c r="K13" s="24" t="str">
        <f>IF(D13="Urlaub","X","")</f>
        <v/>
      </c>
      <c r="L13" s="25" t="str">
        <f>IF(D13="Krank","X","")</f>
        <v/>
      </c>
      <c r="M13" s="26" t="str">
        <f t="shared" si="5"/>
        <v/>
      </c>
      <c r="N13" s="27">
        <f>IF(R13,U13,"")</f>
        <v>0</v>
      </c>
      <c r="O13" s="27" t="str">
        <f>IF(AND(NOT(R13),R14),SUM(S13:T13),"")</f>
        <v/>
      </c>
      <c r="P13" s="27" t="str">
        <f t="shared" si="8"/>
        <v/>
      </c>
      <c r="Q13" s="27" t="str">
        <f t="shared" si="9"/>
        <v/>
      </c>
      <c r="R13" s="27" t="b">
        <f>NOT(ISERROR(MATCH(C13,Feiertage!$C:$C,0)))</f>
        <v>1</v>
      </c>
      <c r="S13" s="27">
        <f t="shared" si="10"/>
        <v>0</v>
      </c>
      <c r="T13" s="27">
        <f t="shared" si="11"/>
        <v>0</v>
      </c>
      <c r="U13" s="27">
        <f t="shared" si="12"/>
        <v>0</v>
      </c>
    </row>
    <row r="14" spans="2:21" s="28" customFormat="1" ht="16.5" customHeight="1" thickBot="1" x14ac:dyDescent="0.3">
      <c r="B14" s="157"/>
      <c r="C14" s="109">
        <f>C13+1</f>
        <v>42492</v>
      </c>
      <c r="D14" s="110"/>
      <c r="E14" s="161" t="s">
        <v>56</v>
      </c>
      <c r="F14" s="162"/>
      <c r="G14" s="129">
        <f>SUM(G7:G13)</f>
        <v>0</v>
      </c>
      <c r="H14" s="123">
        <f>SUM(H7:H13)</f>
        <v>0</v>
      </c>
      <c r="I14" s="29">
        <f>SUM(I7:I13)</f>
        <v>0</v>
      </c>
      <c r="J14" s="30">
        <f>SUM(J7:J13)</f>
        <v>0</v>
      </c>
      <c r="K14" s="31">
        <f>COUNTIF(K7:K13,"X")</f>
        <v>0</v>
      </c>
      <c r="L14" s="32">
        <f>COUNTIF(L7:L13,"X")</f>
        <v>0</v>
      </c>
      <c r="M14" s="33"/>
      <c r="N14" s="34"/>
      <c r="O14" s="34"/>
      <c r="P14" s="34"/>
      <c r="Q14" s="34"/>
      <c r="R14" s="34" t="b">
        <f>NOT(ISERROR(MATCH(C14,Feiertage!$C:$C,0)))</f>
        <v>0</v>
      </c>
      <c r="S14" s="34"/>
      <c r="T14" s="34"/>
      <c r="U14" s="35"/>
    </row>
    <row r="15" spans="2:21" s="8" customFormat="1" ht="16.5" customHeight="1" x14ac:dyDescent="0.25">
      <c r="B15" s="155">
        <f>WEEKNUM(C15,21)</f>
        <v>18</v>
      </c>
      <c r="C15" s="38">
        <f>C13+1</f>
        <v>42492</v>
      </c>
      <c r="D15" s="41"/>
      <c r="E15" s="111"/>
      <c r="F15" s="112"/>
      <c r="G15" s="126">
        <f>IF(L15="X",Gesamt!$D$9,
IF(K15="X",Gesamt!$D$10,
IF(F15-E15&lt;0,F15-E15+24,F15-E15)))</f>
        <v>0</v>
      </c>
      <c r="H15" s="120">
        <f t="shared" ref="H15:H18" si="15">SUM(M15:Q15)</f>
        <v>0</v>
      </c>
      <c r="I15" s="9">
        <f t="shared" ref="I15:I21" si="16">IF(AND(NOT(R16),WEEKDAY(C16,2)=7),
    IF(E15&gt;F15,F15,0),
    IF(AND(NOT(R15),WEEKDAY(C15,2)=7),
        IF(E15&gt;F15,24-E15,F15-E15),
        0))</f>
        <v>0</v>
      </c>
      <c r="J15" s="10">
        <f t="shared" ref="J15:J21" si="17">IF(AND(R15,R16),
    IF(E15&gt;F15,24-E15+F15,F15-E15),
    IF(R15,
        IF(E15&gt;F15,24-E15,F15-E15),
        IF(AND(R16,E15&gt;F15),F15,0)))</f>
        <v>0</v>
      </c>
      <c r="K15" s="7" t="str">
        <f t="shared" ref="K15:K18" si="18">IF(D15="Urlaub","X","")</f>
        <v/>
      </c>
      <c r="L15" s="11" t="str">
        <f t="shared" ref="L15:L20" si="19">IF(D15="Krank","X","")</f>
        <v/>
      </c>
      <c r="M15" s="12">
        <f t="shared" ref="M15:M21" si="20">IF(OR(R15,R16,WEEKDAY(C15,2)=7,WEEKDAY(C16,2)=7),"",SUM(S15:U15))</f>
        <v>0</v>
      </c>
      <c r="N15" s="13" t="str">
        <f t="shared" ref="N15:N20" si="21">IF(R15,U15,"")</f>
        <v/>
      </c>
      <c r="O15" s="13" t="str">
        <f t="shared" ref="O15:O20" si="22">IF(AND(NOT(R15),R16),SUM(S15:T15),"")</f>
        <v/>
      </c>
      <c r="P15" s="13" t="str">
        <f t="shared" ref="P15:P21" si="23">IF(AND(WEEKDAY(C15,2)=7,NOT(R15),NOT(R16)),U15,"")</f>
        <v/>
      </c>
      <c r="Q15" s="13" t="str">
        <f t="shared" ref="Q15:Q21" si="24">IF(AND(WEEKDAY(C16,2)=7,NOT(R15),NOT(R16)),SUM(S15:T15),"")</f>
        <v/>
      </c>
      <c r="R15" s="13" t="b">
        <f>NOT(ISERROR(MATCH(C15,Feiertage!$C:$C,0)))</f>
        <v>0</v>
      </c>
      <c r="S15" s="13">
        <f t="shared" ref="S15:S21" si="25">IF(OR(E15&gt;F15,F15&gt;6),
    IF(E15&lt;=6,6-E15,0),
    F15-E15)</f>
        <v>0</v>
      </c>
      <c r="T15" s="13">
        <f t="shared" ref="T15:T21" si="26">IF(E15&gt;F15,MIN(24-E15,4),
    IF(E15&gt;=20,F15-E15,MAX(F15-20,0)))</f>
        <v>0</v>
      </c>
      <c r="U15" s="13">
        <f t="shared" ref="U15:U21" si="27">IF(E15&gt;F15,MIN(F15,6),0)</f>
        <v>0</v>
      </c>
    </row>
    <row r="16" spans="2:21" s="8" customFormat="1" ht="16.5" customHeight="1" x14ac:dyDescent="0.25">
      <c r="B16" s="156"/>
      <c r="C16" s="39">
        <f>C15+1</f>
        <v>42493</v>
      </c>
      <c r="D16" s="42"/>
      <c r="E16" s="113"/>
      <c r="F16" s="114"/>
      <c r="G16" s="127">
        <f>IF(L16="X",Gesamt!$D$9,
IF(K16="X",Gesamt!$D$10,
IF(F16-E16&lt;0,F16-E16+24,F16-E16)))</f>
        <v>0</v>
      </c>
      <c r="H16" s="121">
        <f t="shared" si="15"/>
        <v>0</v>
      </c>
      <c r="I16" s="15">
        <f t="shared" si="16"/>
        <v>0</v>
      </c>
      <c r="J16" s="16">
        <f t="shared" si="17"/>
        <v>0</v>
      </c>
      <c r="K16" s="14" t="str">
        <f t="shared" si="18"/>
        <v/>
      </c>
      <c r="L16" s="17" t="str">
        <f t="shared" si="19"/>
        <v/>
      </c>
      <c r="M16" s="12">
        <f t="shared" si="20"/>
        <v>0</v>
      </c>
      <c r="N16" s="13" t="str">
        <f t="shared" si="21"/>
        <v/>
      </c>
      <c r="O16" s="13" t="str">
        <f t="shared" si="22"/>
        <v/>
      </c>
      <c r="P16" s="13" t="str">
        <f t="shared" si="23"/>
        <v/>
      </c>
      <c r="Q16" s="13" t="str">
        <f t="shared" si="24"/>
        <v/>
      </c>
      <c r="R16" s="13" t="b">
        <f>NOT(ISERROR(MATCH(C16,Feiertage!$C:$C,0)))</f>
        <v>0</v>
      </c>
      <c r="S16" s="13">
        <f t="shared" si="25"/>
        <v>0</v>
      </c>
      <c r="T16" s="13">
        <f t="shared" si="26"/>
        <v>0</v>
      </c>
      <c r="U16" s="13">
        <f t="shared" si="27"/>
        <v>0</v>
      </c>
    </row>
    <row r="17" spans="2:21" s="8" customFormat="1" ht="16.5" customHeight="1" x14ac:dyDescent="0.25">
      <c r="B17" s="156"/>
      <c r="C17" s="39">
        <f t="shared" ref="C17:C21" si="28">C16+1</f>
        <v>42494</v>
      </c>
      <c r="D17" s="42"/>
      <c r="E17" s="113"/>
      <c r="F17" s="114"/>
      <c r="G17" s="127">
        <f>IF(L17="X",Gesamt!$D$9,
IF(K17="X",Gesamt!$D$10,
IF(F17-E17&lt;0,F17-E17+24,F17-E17)))</f>
        <v>0</v>
      </c>
      <c r="H17" s="121">
        <f t="shared" si="15"/>
        <v>0</v>
      </c>
      <c r="I17" s="15">
        <f t="shared" si="16"/>
        <v>0</v>
      </c>
      <c r="J17" s="16">
        <f t="shared" si="17"/>
        <v>0</v>
      </c>
      <c r="K17" s="14" t="str">
        <f t="shared" si="18"/>
        <v/>
      </c>
      <c r="L17" s="17" t="str">
        <f t="shared" si="19"/>
        <v/>
      </c>
      <c r="M17" s="12" t="str">
        <f t="shared" si="20"/>
        <v/>
      </c>
      <c r="N17" s="13" t="str">
        <f t="shared" si="21"/>
        <v/>
      </c>
      <c r="O17" s="13">
        <f t="shared" si="22"/>
        <v>0</v>
      </c>
      <c r="P17" s="13" t="str">
        <f t="shared" si="23"/>
        <v/>
      </c>
      <c r="Q17" s="13" t="str">
        <f t="shared" si="24"/>
        <v/>
      </c>
      <c r="R17" s="13" t="b">
        <f>NOT(ISERROR(MATCH(C17,Feiertage!$C:$C,0)))</f>
        <v>0</v>
      </c>
      <c r="S17" s="13">
        <f t="shared" si="25"/>
        <v>0</v>
      </c>
      <c r="T17" s="13">
        <f t="shared" si="26"/>
        <v>0</v>
      </c>
      <c r="U17" s="13">
        <f t="shared" si="27"/>
        <v>0</v>
      </c>
    </row>
    <row r="18" spans="2:21" s="28" customFormat="1" ht="16.5" customHeight="1" x14ac:dyDescent="0.25">
      <c r="B18" s="156"/>
      <c r="C18" s="39">
        <f t="shared" si="28"/>
        <v>42495</v>
      </c>
      <c r="D18" s="43"/>
      <c r="E18" s="115"/>
      <c r="F18" s="116"/>
      <c r="G18" s="127">
        <f>IF(L18="X",Gesamt!$D$9,
IF(K18="X",Gesamt!$D$10,
IF(F18-E18&lt;0,F18-E18+24,F18-E18)))</f>
        <v>0</v>
      </c>
      <c r="H18" s="121">
        <f t="shared" si="15"/>
        <v>0</v>
      </c>
      <c r="I18" s="15">
        <f t="shared" si="16"/>
        <v>0</v>
      </c>
      <c r="J18" s="16">
        <f t="shared" si="17"/>
        <v>0</v>
      </c>
      <c r="K18" s="19" t="str">
        <f t="shared" si="18"/>
        <v/>
      </c>
      <c r="L18" s="17" t="str">
        <f t="shared" si="19"/>
        <v/>
      </c>
      <c r="M18" s="12" t="str">
        <f t="shared" si="20"/>
        <v/>
      </c>
      <c r="N18" s="13">
        <f t="shared" si="21"/>
        <v>0</v>
      </c>
      <c r="O18" s="13" t="str">
        <f t="shared" si="22"/>
        <v/>
      </c>
      <c r="P18" s="13" t="str">
        <f t="shared" si="23"/>
        <v/>
      </c>
      <c r="Q18" s="13" t="str">
        <f t="shared" si="24"/>
        <v/>
      </c>
      <c r="R18" s="13" t="b">
        <f>NOT(ISERROR(MATCH(C18,Feiertage!$C:$C,0)))</f>
        <v>1</v>
      </c>
      <c r="S18" s="13">
        <f t="shared" si="25"/>
        <v>0</v>
      </c>
      <c r="T18" s="13">
        <f t="shared" si="26"/>
        <v>0</v>
      </c>
      <c r="U18" s="13">
        <f t="shared" si="27"/>
        <v>0</v>
      </c>
    </row>
    <row r="19" spans="2:21" s="8" customFormat="1" ht="16.5" customHeight="1" x14ac:dyDescent="0.25">
      <c r="B19" s="156"/>
      <c r="C19" s="39">
        <f t="shared" si="28"/>
        <v>42496</v>
      </c>
      <c r="D19" s="43"/>
      <c r="E19" s="115"/>
      <c r="F19" s="116"/>
      <c r="G19" s="127">
        <f>IF(L19="X",Gesamt!$D$9,
IF(K19="X",Gesamt!$D$10,
IF(F19-E19&lt;0,F19-E19+24,F19-E19)))</f>
        <v>0</v>
      </c>
      <c r="H19" s="121">
        <f>SUM(M19:Q19)</f>
        <v>0</v>
      </c>
      <c r="I19" s="15">
        <f t="shared" si="16"/>
        <v>0</v>
      </c>
      <c r="J19" s="16">
        <f t="shared" si="17"/>
        <v>0</v>
      </c>
      <c r="K19" s="19" t="str">
        <f>IF(D19="Urlaub","X","")</f>
        <v/>
      </c>
      <c r="L19" s="17" t="str">
        <f t="shared" si="19"/>
        <v/>
      </c>
      <c r="M19" s="12">
        <f t="shared" si="20"/>
        <v>0</v>
      </c>
      <c r="N19" s="13" t="str">
        <f t="shared" si="21"/>
        <v/>
      </c>
      <c r="O19" s="13" t="str">
        <f t="shared" si="22"/>
        <v/>
      </c>
      <c r="P19" s="13" t="str">
        <f t="shared" si="23"/>
        <v/>
      </c>
      <c r="Q19" s="13" t="str">
        <f t="shared" si="24"/>
        <v/>
      </c>
      <c r="R19" s="13" t="b">
        <f>NOT(ISERROR(MATCH(C19,Feiertage!$C:$C,0)))</f>
        <v>0</v>
      </c>
      <c r="S19" s="13">
        <f t="shared" si="25"/>
        <v>0</v>
      </c>
      <c r="T19" s="13">
        <f t="shared" si="26"/>
        <v>0</v>
      </c>
      <c r="U19" s="13">
        <f t="shared" si="27"/>
        <v>0</v>
      </c>
    </row>
    <row r="20" spans="2:21" s="8" customFormat="1" ht="16.5" customHeight="1" x14ac:dyDescent="0.25">
      <c r="B20" s="156"/>
      <c r="C20" s="39">
        <f t="shared" si="28"/>
        <v>42497</v>
      </c>
      <c r="D20" s="43"/>
      <c r="E20" s="115"/>
      <c r="F20" s="116"/>
      <c r="G20" s="127">
        <f>IF(L20="X",Gesamt!$D$9,
IF(K20="X",Gesamt!$D$10,
IF(F20-E20&lt;0,F20-E20+24,F20-E20)))</f>
        <v>0</v>
      </c>
      <c r="H20" s="121">
        <f t="shared" ref="H20:H21" si="29">SUM(M20:Q20)</f>
        <v>0</v>
      </c>
      <c r="I20" s="15">
        <f t="shared" si="16"/>
        <v>0</v>
      </c>
      <c r="J20" s="16">
        <f t="shared" si="17"/>
        <v>0</v>
      </c>
      <c r="K20" s="19" t="str">
        <f>IF(D20="Urlaub","X","")</f>
        <v/>
      </c>
      <c r="L20" s="17" t="str">
        <f t="shared" si="19"/>
        <v/>
      </c>
      <c r="M20" s="20" t="str">
        <f t="shared" si="20"/>
        <v/>
      </c>
      <c r="N20" s="21" t="str">
        <f t="shared" si="21"/>
        <v/>
      </c>
      <c r="O20" s="21" t="str">
        <f t="shared" si="22"/>
        <v/>
      </c>
      <c r="P20" s="21" t="str">
        <f t="shared" si="23"/>
        <v/>
      </c>
      <c r="Q20" s="21">
        <f t="shared" si="24"/>
        <v>0</v>
      </c>
      <c r="R20" s="21" t="b">
        <f>NOT(ISERROR(MATCH(C20,Feiertage!$C:$C,0)))</f>
        <v>0</v>
      </c>
      <c r="S20" s="21">
        <f t="shared" si="25"/>
        <v>0</v>
      </c>
      <c r="T20" s="21">
        <f t="shared" si="26"/>
        <v>0</v>
      </c>
      <c r="U20" s="21">
        <f t="shared" si="27"/>
        <v>0</v>
      </c>
    </row>
    <row r="21" spans="2:21" s="8" customFormat="1" ht="16.5" customHeight="1" x14ac:dyDescent="0.25">
      <c r="B21" s="156"/>
      <c r="C21" s="40">
        <f t="shared" si="28"/>
        <v>42498</v>
      </c>
      <c r="D21" s="44"/>
      <c r="E21" s="117"/>
      <c r="F21" s="118"/>
      <c r="G21" s="128">
        <f>IF(L21="X",Gesamt!$D$9,
IF(K21="X",Gesamt!$D$10,
IF(F21-E21&lt;0,F21-E21+24,F21-E21)))</f>
        <v>0</v>
      </c>
      <c r="H21" s="122">
        <f t="shared" si="29"/>
        <v>0</v>
      </c>
      <c r="I21" s="22">
        <f t="shared" si="16"/>
        <v>0</v>
      </c>
      <c r="J21" s="23">
        <f t="shared" si="17"/>
        <v>0</v>
      </c>
      <c r="K21" s="24" t="str">
        <f>IF(D21="Urlaub","X","")</f>
        <v/>
      </c>
      <c r="L21" s="25" t="str">
        <f>IF(D21="Krank","X","")</f>
        <v/>
      </c>
      <c r="M21" s="26" t="str">
        <f t="shared" si="20"/>
        <v/>
      </c>
      <c r="N21" s="27" t="str">
        <f>IF(R21,U21,"")</f>
        <v/>
      </c>
      <c r="O21" s="27" t="str">
        <f>IF(AND(NOT(R21),R22),SUM(S21:T21),"")</f>
        <v/>
      </c>
      <c r="P21" s="27">
        <f t="shared" si="23"/>
        <v>0</v>
      </c>
      <c r="Q21" s="27" t="str">
        <f t="shared" si="24"/>
        <v/>
      </c>
      <c r="R21" s="27" t="b">
        <f>NOT(ISERROR(MATCH(C21,Feiertage!$C:$C,0)))</f>
        <v>0</v>
      </c>
      <c r="S21" s="27">
        <f t="shared" si="25"/>
        <v>0</v>
      </c>
      <c r="T21" s="27">
        <f t="shared" si="26"/>
        <v>0</v>
      </c>
      <c r="U21" s="27">
        <f t="shared" si="27"/>
        <v>0</v>
      </c>
    </row>
    <row r="22" spans="2:21" s="28" customFormat="1" ht="16.5" customHeight="1" thickBot="1" x14ac:dyDescent="0.3">
      <c r="B22" s="157"/>
      <c r="C22" s="109">
        <f>C21+1</f>
        <v>42499</v>
      </c>
      <c r="D22" s="110"/>
      <c r="E22" s="161" t="s">
        <v>56</v>
      </c>
      <c r="F22" s="162"/>
      <c r="G22" s="129">
        <f>SUM(G15:G21)</f>
        <v>0</v>
      </c>
      <c r="H22" s="123">
        <f>SUM(H15:H21)</f>
        <v>0</v>
      </c>
      <c r="I22" s="29">
        <f>SUM(I15:I21)</f>
        <v>0</v>
      </c>
      <c r="J22" s="30">
        <f>SUM(J15:J21)</f>
        <v>0</v>
      </c>
      <c r="K22" s="31">
        <f>COUNTIF(K15:K21,"X")</f>
        <v>0</v>
      </c>
      <c r="L22" s="32">
        <f>COUNTIF(L15:L21,"X")</f>
        <v>0</v>
      </c>
      <c r="M22" s="33"/>
      <c r="N22" s="34"/>
      <c r="O22" s="34"/>
      <c r="P22" s="34"/>
      <c r="Q22" s="34"/>
      <c r="R22" s="34" t="b">
        <f>NOT(ISERROR(MATCH(C22,Feiertage!$C:$C,0)))</f>
        <v>0</v>
      </c>
      <c r="S22" s="34"/>
      <c r="T22" s="34"/>
      <c r="U22" s="35"/>
    </row>
    <row r="23" spans="2:21" s="8" customFormat="1" ht="16.5" customHeight="1" x14ac:dyDescent="0.25">
      <c r="B23" s="155">
        <f>WEEKNUM(C23,21)</f>
        <v>19</v>
      </c>
      <c r="C23" s="38">
        <f>C21+1</f>
        <v>42499</v>
      </c>
      <c r="D23" s="41"/>
      <c r="E23" s="111"/>
      <c r="F23" s="112"/>
      <c r="G23" s="126">
        <f>IF(L23="X",Gesamt!$D$9,
IF(K23="X",Gesamt!$D$10,
IF(F23-E23&lt;0,F23-E23+24,F23-E23)))</f>
        <v>0</v>
      </c>
      <c r="H23" s="120">
        <f t="shared" ref="H23:H26" si="30">SUM(M23:Q23)</f>
        <v>0</v>
      </c>
      <c r="I23" s="9">
        <f t="shared" ref="I23:I29" si="31">IF(AND(NOT(R24),WEEKDAY(C24,2)=7),
    IF(E23&gt;F23,F23,0),
    IF(AND(NOT(R23),WEEKDAY(C23,2)=7),
        IF(E23&gt;F23,24-E23,F23-E23),
        0))</f>
        <v>0</v>
      </c>
      <c r="J23" s="10">
        <f t="shared" ref="J23:J29" si="32">IF(AND(R23,R24),
    IF(E23&gt;F23,24-E23+F23,F23-E23),
    IF(R23,
        IF(E23&gt;F23,24-E23,F23-E23),
        IF(AND(R24,E23&gt;F23),F23,0)))</f>
        <v>0</v>
      </c>
      <c r="K23" s="7" t="str">
        <f t="shared" ref="K23:K26" si="33">IF(D23="Urlaub","X","")</f>
        <v/>
      </c>
      <c r="L23" s="11" t="str">
        <f t="shared" ref="L23:L28" si="34">IF(D23="Krank","X","")</f>
        <v/>
      </c>
      <c r="M23" s="12">
        <f t="shared" ref="M23:M29" si="35">IF(OR(R23,R24,WEEKDAY(C23,2)=7,WEEKDAY(C24,2)=7),"",SUM(S23:U23))</f>
        <v>0</v>
      </c>
      <c r="N23" s="13" t="str">
        <f t="shared" ref="N23:N28" si="36">IF(R23,U23,"")</f>
        <v/>
      </c>
      <c r="O23" s="13" t="str">
        <f t="shared" ref="O23:O28" si="37">IF(AND(NOT(R23),R24),SUM(S23:T23),"")</f>
        <v/>
      </c>
      <c r="P23" s="13" t="str">
        <f t="shared" ref="P23:P29" si="38">IF(AND(WEEKDAY(C23,2)=7,NOT(R23),NOT(R24)),U23,"")</f>
        <v/>
      </c>
      <c r="Q23" s="13" t="str">
        <f t="shared" ref="Q23:Q29" si="39">IF(AND(WEEKDAY(C24,2)=7,NOT(R23),NOT(R24)),SUM(S23:T23),"")</f>
        <v/>
      </c>
      <c r="R23" s="13" t="b">
        <f>NOT(ISERROR(MATCH(C23,Feiertage!$C:$C,0)))</f>
        <v>0</v>
      </c>
      <c r="S23" s="13">
        <f t="shared" ref="S23:S29" si="40">IF(OR(E23&gt;F23,F23&gt;6),
    IF(E23&lt;=6,6-E23,0),
    F23-E23)</f>
        <v>0</v>
      </c>
      <c r="T23" s="13">
        <f t="shared" ref="T23:T29" si="41">IF(E23&gt;F23,MIN(24-E23,4),
    IF(E23&gt;=20,F23-E23,MAX(F23-20,0)))</f>
        <v>0</v>
      </c>
      <c r="U23" s="13">
        <f t="shared" ref="U23:U29" si="42">IF(E23&gt;F23,MIN(F23,6),0)</f>
        <v>0</v>
      </c>
    </row>
    <row r="24" spans="2:21" s="8" customFormat="1" ht="16.5" customHeight="1" x14ac:dyDescent="0.25">
      <c r="B24" s="156"/>
      <c r="C24" s="39">
        <f>C23+1</f>
        <v>42500</v>
      </c>
      <c r="D24" s="42"/>
      <c r="E24" s="113"/>
      <c r="F24" s="114"/>
      <c r="G24" s="127">
        <f>IF(L24="X",Gesamt!$D$9,
IF(K24="X",Gesamt!$D$10,
IF(F24-E24&lt;0,F24-E24+24,F24-E24)))</f>
        <v>0</v>
      </c>
      <c r="H24" s="121">
        <f t="shared" si="30"/>
        <v>0</v>
      </c>
      <c r="I24" s="15">
        <f t="shared" si="31"/>
        <v>0</v>
      </c>
      <c r="J24" s="16">
        <f t="shared" si="32"/>
        <v>0</v>
      </c>
      <c r="K24" s="14" t="str">
        <f t="shared" si="33"/>
        <v/>
      </c>
      <c r="L24" s="17" t="str">
        <f t="shared" si="34"/>
        <v/>
      </c>
      <c r="M24" s="12">
        <f t="shared" si="35"/>
        <v>0</v>
      </c>
      <c r="N24" s="13" t="str">
        <f t="shared" si="36"/>
        <v/>
      </c>
      <c r="O24" s="13" t="str">
        <f t="shared" si="37"/>
        <v/>
      </c>
      <c r="P24" s="13" t="str">
        <f t="shared" si="38"/>
        <v/>
      </c>
      <c r="Q24" s="13" t="str">
        <f t="shared" si="39"/>
        <v/>
      </c>
      <c r="R24" s="13" t="b">
        <f>NOT(ISERROR(MATCH(C24,Feiertage!$C:$C,0)))</f>
        <v>0</v>
      </c>
      <c r="S24" s="13">
        <f t="shared" si="40"/>
        <v>0</v>
      </c>
      <c r="T24" s="13">
        <f t="shared" si="41"/>
        <v>0</v>
      </c>
      <c r="U24" s="13">
        <f t="shared" si="42"/>
        <v>0</v>
      </c>
    </row>
    <row r="25" spans="2:21" s="8" customFormat="1" ht="16.5" customHeight="1" x14ac:dyDescent="0.25">
      <c r="B25" s="156"/>
      <c r="C25" s="39">
        <f t="shared" ref="C25:C29" si="43">C24+1</f>
        <v>42501</v>
      </c>
      <c r="D25" s="42"/>
      <c r="E25" s="113"/>
      <c r="F25" s="114"/>
      <c r="G25" s="127">
        <f>IF(L25="X",Gesamt!$D$9,
IF(K25="X",Gesamt!$D$10,
IF(F25-E25&lt;0,F25-E25+24,F25-E25)))</f>
        <v>0</v>
      </c>
      <c r="H25" s="121">
        <f t="shared" si="30"/>
        <v>0</v>
      </c>
      <c r="I25" s="15">
        <f t="shared" si="31"/>
        <v>0</v>
      </c>
      <c r="J25" s="16">
        <f t="shared" si="32"/>
        <v>0</v>
      </c>
      <c r="K25" s="14" t="str">
        <f t="shared" si="33"/>
        <v/>
      </c>
      <c r="L25" s="17" t="str">
        <f t="shared" si="34"/>
        <v/>
      </c>
      <c r="M25" s="12">
        <f t="shared" si="35"/>
        <v>0</v>
      </c>
      <c r="N25" s="13" t="str">
        <f t="shared" si="36"/>
        <v/>
      </c>
      <c r="O25" s="13" t="str">
        <f t="shared" si="37"/>
        <v/>
      </c>
      <c r="P25" s="13" t="str">
        <f t="shared" si="38"/>
        <v/>
      </c>
      <c r="Q25" s="13" t="str">
        <f t="shared" si="39"/>
        <v/>
      </c>
      <c r="R25" s="13" t="b">
        <f>NOT(ISERROR(MATCH(C25,Feiertage!$C:$C,0)))</f>
        <v>0</v>
      </c>
      <c r="S25" s="13">
        <f t="shared" si="40"/>
        <v>0</v>
      </c>
      <c r="T25" s="13">
        <f t="shared" si="41"/>
        <v>0</v>
      </c>
      <c r="U25" s="13">
        <f t="shared" si="42"/>
        <v>0</v>
      </c>
    </row>
    <row r="26" spans="2:21" s="28" customFormat="1" ht="16.5" customHeight="1" x14ac:dyDescent="0.25">
      <c r="B26" s="156"/>
      <c r="C26" s="39">
        <f t="shared" si="43"/>
        <v>42502</v>
      </c>
      <c r="D26" s="43"/>
      <c r="E26" s="115"/>
      <c r="F26" s="116"/>
      <c r="G26" s="127">
        <f>IF(L26="X",Gesamt!$D$9,
IF(K26="X",Gesamt!$D$10,
IF(F26-E26&lt;0,F26-E26+24,F26-E26)))</f>
        <v>0</v>
      </c>
      <c r="H26" s="121">
        <f t="shared" si="30"/>
        <v>0</v>
      </c>
      <c r="I26" s="15">
        <f t="shared" si="31"/>
        <v>0</v>
      </c>
      <c r="J26" s="16">
        <f t="shared" si="32"/>
        <v>0</v>
      </c>
      <c r="K26" s="19" t="str">
        <f t="shared" si="33"/>
        <v/>
      </c>
      <c r="L26" s="17" t="str">
        <f t="shared" si="34"/>
        <v/>
      </c>
      <c r="M26" s="12">
        <f t="shared" si="35"/>
        <v>0</v>
      </c>
      <c r="N26" s="13" t="str">
        <f t="shared" si="36"/>
        <v/>
      </c>
      <c r="O26" s="13" t="str">
        <f t="shared" si="37"/>
        <v/>
      </c>
      <c r="P26" s="13" t="str">
        <f t="shared" si="38"/>
        <v/>
      </c>
      <c r="Q26" s="13" t="str">
        <f t="shared" si="39"/>
        <v/>
      </c>
      <c r="R26" s="13" t="b">
        <f>NOT(ISERROR(MATCH(C26,Feiertage!$C:$C,0)))</f>
        <v>0</v>
      </c>
      <c r="S26" s="13">
        <f t="shared" si="40"/>
        <v>0</v>
      </c>
      <c r="T26" s="13">
        <f t="shared" si="41"/>
        <v>0</v>
      </c>
      <c r="U26" s="13">
        <f t="shared" si="42"/>
        <v>0</v>
      </c>
    </row>
    <row r="27" spans="2:21" s="8" customFormat="1" ht="16.5" customHeight="1" x14ac:dyDescent="0.25">
      <c r="B27" s="156"/>
      <c r="C27" s="39">
        <f t="shared" si="43"/>
        <v>42503</v>
      </c>
      <c r="D27" s="43"/>
      <c r="E27" s="115"/>
      <c r="F27" s="116"/>
      <c r="G27" s="127">
        <f>IF(L27="X",Gesamt!$D$9,
IF(K27="X",Gesamt!$D$10,
IF(F27-E27&lt;0,F27-E27+24,F27-E27)))</f>
        <v>0</v>
      </c>
      <c r="H27" s="121">
        <f>SUM(M27:Q27)</f>
        <v>0</v>
      </c>
      <c r="I27" s="15">
        <f t="shared" si="31"/>
        <v>0</v>
      </c>
      <c r="J27" s="16">
        <f t="shared" si="32"/>
        <v>0</v>
      </c>
      <c r="K27" s="19" t="str">
        <f>IF(D27="Urlaub","X","")</f>
        <v/>
      </c>
      <c r="L27" s="17" t="str">
        <f t="shared" si="34"/>
        <v/>
      </c>
      <c r="M27" s="12">
        <f t="shared" si="35"/>
        <v>0</v>
      </c>
      <c r="N27" s="13" t="str">
        <f t="shared" si="36"/>
        <v/>
      </c>
      <c r="O27" s="13" t="str">
        <f t="shared" si="37"/>
        <v/>
      </c>
      <c r="P27" s="13" t="str">
        <f t="shared" si="38"/>
        <v/>
      </c>
      <c r="Q27" s="13" t="str">
        <f t="shared" si="39"/>
        <v/>
      </c>
      <c r="R27" s="13" t="b">
        <f>NOT(ISERROR(MATCH(C27,Feiertage!$C:$C,0)))</f>
        <v>0</v>
      </c>
      <c r="S27" s="13">
        <f t="shared" si="40"/>
        <v>0</v>
      </c>
      <c r="T27" s="13">
        <f t="shared" si="41"/>
        <v>0</v>
      </c>
      <c r="U27" s="13">
        <f t="shared" si="42"/>
        <v>0</v>
      </c>
    </row>
    <row r="28" spans="2:21" s="8" customFormat="1" ht="16.5" customHeight="1" x14ac:dyDescent="0.25">
      <c r="B28" s="156"/>
      <c r="C28" s="39">
        <f t="shared" si="43"/>
        <v>42504</v>
      </c>
      <c r="D28" s="43"/>
      <c r="E28" s="115"/>
      <c r="F28" s="116"/>
      <c r="G28" s="127">
        <f>IF(L28="X",Gesamt!$D$9,
IF(K28="X",Gesamt!$D$10,
IF(F28-E28&lt;0,F28-E28+24,F28-E28)))</f>
        <v>0</v>
      </c>
      <c r="H28" s="121">
        <f t="shared" ref="H28:H29" si="44">SUM(M28:Q28)</f>
        <v>0</v>
      </c>
      <c r="I28" s="15">
        <f t="shared" si="31"/>
        <v>0</v>
      </c>
      <c r="J28" s="16">
        <f t="shared" si="32"/>
        <v>0</v>
      </c>
      <c r="K28" s="19" t="str">
        <f>IF(D28="Urlaub","X","")</f>
        <v/>
      </c>
      <c r="L28" s="17" t="str">
        <f t="shared" si="34"/>
        <v/>
      </c>
      <c r="M28" s="20" t="str">
        <f t="shared" si="35"/>
        <v/>
      </c>
      <c r="N28" s="21" t="str">
        <f t="shared" si="36"/>
        <v/>
      </c>
      <c r="O28" s="21" t="str">
        <f t="shared" si="37"/>
        <v/>
      </c>
      <c r="P28" s="21" t="str">
        <f t="shared" si="38"/>
        <v/>
      </c>
      <c r="Q28" s="21">
        <f t="shared" si="39"/>
        <v>0</v>
      </c>
      <c r="R28" s="21" t="b">
        <f>NOT(ISERROR(MATCH(C28,Feiertage!$C:$C,0)))</f>
        <v>0</v>
      </c>
      <c r="S28" s="21">
        <f t="shared" si="40"/>
        <v>0</v>
      </c>
      <c r="T28" s="21">
        <f t="shared" si="41"/>
        <v>0</v>
      </c>
      <c r="U28" s="21">
        <f t="shared" si="42"/>
        <v>0</v>
      </c>
    </row>
    <row r="29" spans="2:21" s="8" customFormat="1" ht="16.5" customHeight="1" x14ac:dyDescent="0.25">
      <c r="B29" s="156"/>
      <c r="C29" s="40">
        <f t="shared" si="43"/>
        <v>42505</v>
      </c>
      <c r="D29" s="44"/>
      <c r="E29" s="117"/>
      <c r="F29" s="118"/>
      <c r="G29" s="128">
        <f>IF(L29="X",Gesamt!$D$9,
IF(K29="X",Gesamt!$D$10,
IF(F29-E29&lt;0,F29-E29+24,F29-E29)))</f>
        <v>0</v>
      </c>
      <c r="H29" s="122">
        <f t="shared" si="44"/>
        <v>0</v>
      </c>
      <c r="I29" s="22">
        <f t="shared" si="31"/>
        <v>0</v>
      </c>
      <c r="J29" s="23">
        <f t="shared" si="32"/>
        <v>0</v>
      </c>
      <c r="K29" s="24" t="str">
        <f>IF(D29="Urlaub","X","")</f>
        <v/>
      </c>
      <c r="L29" s="25" t="str">
        <f>IF(D29="Krank","X","")</f>
        <v/>
      </c>
      <c r="M29" s="26" t="str">
        <f t="shared" si="35"/>
        <v/>
      </c>
      <c r="N29" s="27" t="str">
        <f>IF(R29,U29,"")</f>
        <v/>
      </c>
      <c r="O29" s="27">
        <f>IF(AND(NOT(R29),R30),SUM(S29:T29),"")</f>
        <v>0</v>
      </c>
      <c r="P29" s="27" t="str">
        <f t="shared" si="38"/>
        <v/>
      </c>
      <c r="Q29" s="27" t="str">
        <f t="shared" si="39"/>
        <v/>
      </c>
      <c r="R29" s="27" t="b">
        <f>NOT(ISERROR(MATCH(C29,Feiertage!$C:$C,0)))</f>
        <v>0</v>
      </c>
      <c r="S29" s="27">
        <f t="shared" si="40"/>
        <v>0</v>
      </c>
      <c r="T29" s="27">
        <f t="shared" si="41"/>
        <v>0</v>
      </c>
      <c r="U29" s="27">
        <f t="shared" si="42"/>
        <v>0</v>
      </c>
    </row>
    <row r="30" spans="2:21" s="28" customFormat="1" ht="16.5" customHeight="1" thickBot="1" x14ac:dyDescent="0.3">
      <c r="B30" s="157"/>
      <c r="C30" s="109">
        <f>C29+1</f>
        <v>42506</v>
      </c>
      <c r="D30" s="110"/>
      <c r="E30" s="161" t="s">
        <v>56</v>
      </c>
      <c r="F30" s="162"/>
      <c r="G30" s="129">
        <f>SUM(G23:G29)</f>
        <v>0</v>
      </c>
      <c r="H30" s="123">
        <f>SUM(H23:H29)</f>
        <v>0</v>
      </c>
      <c r="I30" s="29">
        <f>SUM(I23:I29)</f>
        <v>0</v>
      </c>
      <c r="J30" s="30">
        <f>SUM(J23:J29)</f>
        <v>0</v>
      </c>
      <c r="K30" s="31">
        <f>COUNTIF(K23:K29,"X")</f>
        <v>0</v>
      </c>
      <c r="L30" s="32">
        <f>COUNTIF(L23:L29,"X")</f>
        <v>0</v>
      </c>
      <c r="M30" s="33"/>
      <c r="N30" s="34"/>
      <c r="O30" s="34"/>
      <c r="P30" s="34"/>
      <c r="Q30" s="34"/>
      <c r="R30" s="34" t="b">
        <f>NOT(ISERROR(MATCH(C30,Feiertage!$C:$C,0)))</f>
        <v>1</v>
      </c>
      <c r="S30" s="34"/>
      <c r="T30" s="34"/>
      <c r="U30" s="35"/>
    </row>
    <row r="31" spans="2:21" s="8" customFormat="1" ht="16.5" customHeight="1" x14ac:dyDescent="0.25">
      <c r="B31" s="155">
        <f>WEEKNUM(C31,21)</f>
        <v>20</v>
      </c>
      <c r="C31" s="38">
        <f>C29+1</f>
        <v>42506</v>
      </c>
      <c r="D31" s="41"/>
      <c r="E31" s="111"/>
      <c r="F31" s="112"/>
      <c r="G31" s="126">
        <f>IF(L31="X",Gesamt!$D$9,
IF(K31="X",Gesamt!$D$10,
IF(F31-E31&lt;0,F31-E31+24,F31-E31)))</f>
        <v>0</v>
      </c>
      <c r="H31" s="120">
        <f t="shared" ref="H31:H34" si="45">SUM(M31:Q31)</f>
        <v>0</v>
      </c>
      <c r="I31" s="9">
        <f t="shared" ref="I31:I37" si="46">IF(AND(NOT(R32),WEEKDAY(C32,2)=7),
    IF(E31&gt;F31,F31,0),
    IF(AND(NOT(R31),WEEKDAY(C31,2)=7),
        IF(E31&gt;F31,24-E31,F31-E31),
        0))</f>
        <v>0</v>
      </c>
      <c r="J31" s="10">
        <f t="shared" ref="J31:J37" si="47">IF(AND(R31,R32),
    IF(E31&gt;F31,24-E31+F31,F31-E31),
    IF(R31,
        IF(E31&gt;F31,24-E31,F31-E31),
        IF(AND(R32,E31&gt;F31),F31,0)))</f>
        <v>0</v>
      </c>
      <c r="K31" s="7" t="str">
        <f t="shared" ref="K31:K34" si="48">IF(D31="Urlaub","X","")</f>
        <v/>
      </c>
      <c r="L31" s="11" t="str">
        <f t="shared" ref="L31:L36" si="49">IF(D31="Krank","X","")</f>
        <v/>
      </c>
      <c r="M31" s="12" t="str">
        <f t="shared" ref="M31:M37" si="50">IF(OR(R31,R32,WEEKDAY(C31,2)=7,WEEKDAY(C32,2)=7),"",SUM(S31:U31))</f>
        <v/>
      </c>
      <c r="N31" s="13">
        <f t="shared" ref="N31:N36" si="51">IF(R31,U31,"")</f>
        <v>0</v>
      </c>
      <c r="O31" s="13" t="str">
        <f t="shared" ref="O31:O36" si="52">IF(AND(NOT(R31),R32),SUM(S31:T31),"")</f>
        <v/>
      </c>
      <c r="P31" s="13" t="str">
        <f t="shared" ref="P31:P37" si="53">IF(AND(WEEKDAY(C31,2)=7,NOT(R31),NOT(R32)),U31,"")</f>
        <v/>
      </c>
      <c r="Q31" s="13" t="str">
        <f t="shared" ref="Q31:Q37" si="54">IF(AND(WEEKDAY(C32,2)=7,NOT(R31),NOT(R32)),SUM(S31:T31),"")</f>
        <v/>
      </c>
      <c r="R31" s="13" t="b">
        <f>NOT(ISERROR(MATCH(C31,Feiertage!$C:$C,0)))</f>
        <v>1</v>
      </c>
      <c r="S31" s="13">
        <f t="shared" ref="S31:S37" si="55">IF(OR(E31&gt;F31,F31&gt;6),
    IF(E31&lt;=6,6-E31,0),
    F31-E31)</f>
        <v>0</v>
      </c>
      <c r="T31" s="13">
        <f t="shared" ref="T31:T37" si="56">IF(E31&gt;F31,MIN(24-E31,4),
    IF(E31&gt;=20,F31-E31,MAX(F31-20,0)))</f>
        <v>0</v>
      </c>
      <c r="U31" s="13">
        <f t="shared" ref="U31:U37" si="57">IF(E31&gt;F31,MIN(F31,6),0)</f>
        <v>0</v>
      </c>
    </row>
    <row r="32" spans="2:21" s="8" customFormat="1" ht="16.5" customHeight="1" x14ac:dyDescent="0.25">
      <c r="B32" s="156"/>
      <c r="C32" s="39">
        <f>C31+1</f>
        <v>42507</v>
      </c>
      <c r="D32" s="42"/>
      <c r="E32" s="113"/>
      <c r="F32" s="114"/>
      <c r="G32" s="127">
        <f>IF(L32="X",Gesamt!$D$9,
IF(K32="X",Gesamt!$D$10,
IF(F32-E32&lt;0,F32-E32+24,F32-E32)))</f>
        <v>0</v>
      </c>
      <c r="H32" s="121">
        <f t="shared" si="45"/>
        <v>0</v>
      </c>
      <c r="I32" s="15">
        <f t="shared" si="46"/>
        <v>0</v>
      </c>
      <c r="J32" s="16">
        <f t="shared" si="47"/>
        <v>0</v>
      </c>
      <c r="K32" s="14" t="str">
        <f t="shared" si="48"/>
        <v/>
      </c>
      <c r="L32" s="17" t="str">
        <f t="shared" si="49"/>
        <v/>
      </c>
      <c r="M32" s="12">
        <f t="shared" si="50"/>
        <v>0</v>
      </c>
      <c r="N32" s="13" t="str">
        <f t="shared" si="51"/>
        <v/>
      </c>
      <c r="O32" s="13" t="str">
        <f t="shared" si="52"/>
        <v/>
      </c>
      <c r="P32" s="13" t="str">
        <f t="shared" si="53"/>
        <v/>
      </c>
      <c r="Q32" s="13" t="str">
        <f t="shared" si="54"/>
        <v/>
      </c>
      <c r="R32" s="13" t="b">
        <f>NOT(ISERROR(MATCH(C32,Feiertage!$C:$C,0)))</f>
        <v>0</v>
      </c>
      <c r="S32" s="13">
        <f t="shared" si="55"/>
        <v>0</v>
      </c>
      <c r="T32" s="13">
        <f t="shared" si="56"/>
        <v>0</v>
      </c>
      <c r="U32" s="13">
        <f t="shared" si="57"/>
        <v>0</v>
      </c>
    </row>
    <row r="33" spans="2:21" s="8" customFormat="1" ht="16.5" customHeight="1" x14ac:dyDescent="0.25">
      <c r="B33" s="156"/>
      <c r="C33" s="39">
        <f t="shared" ref="C33:C37" si="58">C32+1</f>
        <v>42508</v>
      </c>
      <c r="D33" s="42"/>
      <c r="E33" s="113"/>
      <c r="F33" s="114"/>
      <c r="G33" s="127">
        <f>IF(L33="X",Gesamt!$D$9,
IF(K33="X",Gesamt!$D$10,
IF(F33-E33&lt;0,F33-E33+24,F33-E33)))</f>
        <v>0</v>
      </c>
      <c r="H33" s="121">
        <f t="shared" si="45"/>
        <v>0</v>
      </c>
      <c r="I33" s="15">
        <f t="shared" si="46"/>
        <v>0</v>
      </c>
      <c r="J33" s="16">
        <f t="shared" si="47"/>
        <v>0</v>
      </c>
      <c r="K33" s="14" t="str">
        <f t="shared" si="48"/>
        <v/>
      </c>
      <c r="L33" s="17" t="str">
        <f t="shared" si="49"/>
        <v/>
      </c>
      <c r="M33" s="12">
        <f t="shared" si="50"/>
        <v>0</v>
      </c>
      <c r="N33" s="13" t="str">
        <f t="shared" si="51"/>
        <v/>
      </c>
      <c r="O33" s="13" t="str">
        <f t="shared" si="52"/>
        <v/>
      </c>
      <c r="P33" s="13" t="str">
        <f t="shared" si="53"/>
        <v/>
      </c>
      <c r="Q33" s="13" t="str">
        <f t="shared" si="54"/>
        <v/>
      </c>
      <c r="R33" s="13" t="b">
        <f>NOT(ISERROR(MATCH(C33,Feiertage!$C:$C,0)))</f>
        <v>0</v>
      </c>
      <c r="S33" s="13">
        <f t="shared" si="55"/>
        <v>0</v>
      </c>
      <c r="T33" s="13">
        <f t="shared" si="56"/>
        <v>0</v>
      </c>
      <c r="U33" s="13">
        <f t="shared" si="57"/>
        <v>0</v>
      </c>
    </row>
    <row r="34" spans="2:21" s="28" customFormat="1" ht="16.5" customHeight="1" x14ac:dyDescent="0.25">
      <c r="B34" s="156"/>
      <c r="C34" s="39">
        <f t="shared" si="58"/>
        <v>42509</v>
      </c>
      <c r="D34" s="43"/>
      <c r="E34" s="115"/>
      <c r="F34" s="116"/>
      <c r="G34" s="127">
        <f>IF(L34="X",Gesamt!$D$9,
IF(K34="X",Gesamt!$D$10,
IF(F34-E34&lt;0,F34-E34+24,F34-E34)))</f>
        <v>0</v>
      </c>
      <c r="H34" s="121">
        <f t="shared" si="45"/>
        <v>0</v>
      </c>
      <c r="I34" s="15">
        <f t="shared" si="46"/>
        <v>0</v>
      </c>
      <c r="J34" s="16">
        <f t="shared" si="47"/>
        <v>0</v>
      </c>
      <c r="K34" s="19" t="str">
        <f t="shared" si="48"/>
        <v/>
      </c>
      <c r="L34" s="17" t="str">
        <f t="shared" si="49"/>
        <v/>
      </c>
      <c r="M34" s="12">
        <f t="shared" si="50"/>
        <v>0</v>
      </c>
      <c r="N34" s="13" t="str">
        <f t="shared" si="51"/>
        <v/>
      </c>
      <c r="O34" s="13" t="str">
        <f t="shared" si="52"/>
        <v/>
      </c>
      <c r="P34" s="13" t="str">
        <f t="shared" si="53"/>
        <v/>
      </c>
      <c r="Q34" s="13" t="str">
        <f t="shared" si="54"/>
        <v/>
      </c>
      <c r="R34" s="13" t="b">
        <f>NOT(ISERROR(MATCH(C34,Feiertage!$C:$C,0)))</f>
        <v>0</v>
      </c>
      <c r="S34" s="13">
        <f t="shared" si="55"/>
        <v>0</v>
      </c>
      <c r="T34" s="13">
        <f t="shared" si="56"/>
        <v>0</v>
      </c>
      <c r="U34" s="13">
        <f t="shared" si="57"/>
        <v>0</v>
      </c>
    </row>
    <row r="35" spans="2:21" s="8" customFormat="1" ht="16.5" customHeight="1" x14ac:dyDescent="0.25">
      <c r="B35" s="156"/>
      <c r="C35" s="39">
        <f t="shared" si="58"/>
        <v>42510</v>
      </c>
      <c r="D35" s="43"/>
      <c r="E35" s="115"/>
      <c r="F35" s="116"/>
      <c r="G35" s="127">
        <f>IF(L35="X",Gesamt!$D$9,
IF(K35="X",Gesamt!$D$10,
IF(F35-E35&lt;0,F35-E35+24,F35-E35)))</f>
        <v>0</v>
      </c>
      <c r="H35" s="121">
        <f>SUM(M35:Q35)</f>
        <v>0</v>
      </c>
      <c r="I35" s="15">
        <f t="shared" si="46"/>
        <v>0</v>
      </c>
      <c r="J35" s="16">
        <f t="shared" si="47"/>
        <v>0</v>
      </c>
      <c r="K35" s="19" t="str">
        <f>IF(D35="Urlaub","X","")</f>
        <v/>
      </c>
      <c r="L35" s="17" t="str">
        <f t="shared" si="49"/>
        <v/>
      </c>
      <c r="M35" s="12">
        <f t="shared" si="50"/>
        <v>0</v>
      </c>
      <c r="N35" s="13" t="str">
        <f t="shared" si="51"/>
        <v/>
      </c>
      <c r="O35" s="13" t="str">
        <f t="shared" si="52"/>
        <v/>
      </c>
      <c r="P35" s="13" t="str">
        <f t="shared" si="53"/>
        <v/>
      </c>
      <c r="Q35" s="13" t="str">
        <f t="shared" si="54"/>
        <v/>
      </c>
      <c r="R35" s="13" t="b">
        <f>NOT(ISERROR(MATCH(C35,Feiertage!$C:$C,0)))</f>
        <v>0</v>
      </c>
      <c r="S35" s="13">
        <f t="shared" si="55"/>
        <v>0</v>
      </c>
      <c r="T35" s="13">
        <f t="shared" si="56"/>
        <v>0</v>
      </c>
      <c r="U35" s="13">
        <f t="shared" si="57"/>
        <v>0</v>
      </c>
    </row>
    <row r="36" spans="2:21" s="8" customFormat="1" ht="16.5" customHeight="1" x14ac:dyDescent="0.25">
      <c r="B36" s="156"/>
      <c r="C36" s="39">
        <f t="shared" si="58"/>
        <v>42511</v>
      </c>
      <c r="D36" s="43"/>
      <c r="E36" s="115"/>
      <c r="F36" s="116"/>
      <c r="G36" s="127">
        <f>IF(L36="X",Gesamt!$D$9,
IF(K36="X",Gesamt!$D$10,
IF(F36-E36&lt;0,F36-E36+24,F36-E36)))</f>
        <v>0</v>
      </c>
      <c r="H36" s="121">
        <f t="shared" ref="H36:H37" si="59">SUM(M36:Q36)</f>
        <v>0</v>
      </c>
      <c r="I36" s="15">
        <f t="shared" si="46"/>
        <v>0</v>
      </c>
      <c r="J36" s="16">
        <f t="shared" si="47"/>
        <v>0</v>
      </c>
      <c r="K36" s="19" t="str">
        <f>IF(D36="Urlaub","X","")</f>
        <v/>
      </c>
      <c r="L36" s="17" t="str">
        <f t="shared" si="49"/>
        <v/>
      </c>
      <c r="M36" s="20" t="str">
        <f t="shared" si="50"/>
        <v/>
      </c>
      <c r="N36" s="21" t="str">
        <f t="shared" si="51"/>
        <v/>
      </c>
      <c r="O36" s="21" t="str">
        <f t="shared" si="52"/>
        <v/>
      </c>
      <c r="P36" s="21" t="str">
        <f t="shared" si="53"/>
        <v/>
      </c>
      <c r="Q36" s="21">
        <f t="shared" si="54"/>
        <v>0</v>
      </c>
      <c r="R36" s="21" t="b">
        <f>NOT(ISERROR(MATCH(C36,Feiertage!$C:$C,0)))</f>
        <v>0</v>
      </c>
      <c r="S36" s="21">
        <f t="shared" si="55"/>
        <v>0</v>
      </c>
      <c r="T36" s="21">
        <f t="shared" si="56"/>
        <v>0</v>
      </c>
      <c r="U36" s="21">
        <f t="shared" si="57"/>
        <v>0</v>
      </c>
    </row>
    <row r="37" spans="2:21" s="8" customFormat="1" ht="16.5" customHeight="1" x14ac:dyDescent="0.25">
      <c r="B37" s="156"/>
      <c r="C37" s="40">
        <f t="shared" si="58"/>
        <v>42512</v>
      </c>
      <c r="D37" s="44"/>
      <c r="E37" s="117"/>
      <c r="F37" s="118"/>
      <c r="G37" s="128">
        <f>IF(L37="X",Gesamt!$D$9,
IF(K37="X",Gesamt!$D$10,
IF(F37-E37&lt;0,F37-E37+24,F37-E37)))</f>
        <v>0</v>
      </c>
      <c r="H37" s="122">
        <f t="shared" si="59"/>
        <v>0</v>
      </c>
      <c r="I37" s="22">
        <f t="shared" si="46"/>
        <v>0</v>
      </c>
      <c r="J37" s="23">
        <f t="shared" si="47"/>
        <v>0</v>
      </c>
      <c r="K37" s="24" t="str">
        <f>IF(D37="Urlaub","X","")</f>
        <v/>
      </c>
      <c r="L37" s="25" t="str">
        <f>IF(D37="Krank","X","")</f>
        <v/>
      </c>
      <c r="M37" s="26" t="str">
        <f t="shared" si="50"/>
        <v/>
      </c>
      <c r="N37" s="27" t="str">
        <f>IF(R37,U37,"")</f>
        <v/>
      </c>
      <c r="O37" s="27" t="str">
        <f>IF(AND(NOT(R37),R38),SUM(S37:T37),"")</f>
        <v/>
      </c>
      <c r="P37" s="27">
        <f t="shared" si="53"/>
        <v>0</v>
      </c>
      <c r="Q37" s="27" t="str">
        <f t="shared" si="54"/>
        <v/>
      </c>
      <c r="R37" s="27" t="b">
        <f>NOT(ISERROR(MATCH(C37,Feiertage!$C:$C,0)))</f>
        <v>0</v>
      </c>
      <c r="S37" s="27">
        <f t="shared" si="55"/>
        <v>0</v>
      </c>
      <c r="T37" s="27">
        <f t="shared" si="56"/>
        <v>0</v>
      </c>
      <c r="U37" s="27">
        <f t="shared" si="57"/>
        <v>0</v>
      </c>
    </row>
    <row r="38" spans="2:21" s="28" customFormat="1" ht="16.5" customHeight="1" thickBot="1" x14ac:dyDescent="0.3">
      <c r="B38" s="157"/>
      <c r="C38" s="109">
        <f>C37+1</f>
        <v>42513</v>
      </c>
      <c r="D38" s="110"/>
      <c r="E38" s="161" t="s">
        <v>56</v>
      </c>
      <c r="F38" s="162"/>
      <c r="G38" s="129">
        <f>SUM(G31:G37)</f>
        <v>0</v>
      </c>
      <c r="H38" s="123">
        <f>SUM(H31:H37)</f>
        <v>0</v>
      </c>
      <c r="I38" s="29">
        <f>SUM(I31:I37)</f>
        <v>0</v>
      </c>
      <c r="J38" s="30">
        <f>SUM(J31:J37)</f>
        <v>0</v>
      </c>
      <c r="K38" s="31">
        <f>COUNTIF(K31:K37,"X")</f>
        <v>0</v>
      </c>
      <c r="L38" s="32">
        <f>COUNTIF(L31:L37,"X")</f>
        <v>0</v>
      </c>
      <c r="M38" s="33"/>
      <c r="N38" s="34"/>
      <c r="O38" s="34"/>
      <c r="P38" s="34"/>
      <c r="Q38" s="34"/>
      <c r="R38" s="34" t="b">
        <f>NOT(ISERROR(MATCH(C38,Feiertage!$C:$C,0)))</f>
        <v>0</v>
      </c>
      <c r="S38" s="34"/>
      <c r="T38" s="34"/>
      <c r="U38" s="35"/>
    </row>
    <row r="39" spans="2:21" s="8" customFormat="1" ht="16.5" customHeight="1" x14ac:dyDescent="0.25">
      <c r="B39" s="158">
        <f>IF(MONTH(C39)=MONTH($C$1),WEEKNUM(C39,21))</f>
        <v>21</v>
      </c>
      <c r="C39" s="38">
        <f>C37+1</f>
        <v>42513</v>
      </c>
      <c r="D39" s="41"/>
      <c r="E39" s="111"/>
      <c r="F39" s="112"/>
      <c r="G39" s="126">
        <f>IF(L39="X",Gesamt!$D$9,
IF(K39="X",Gesamt!$D$10,
IF(F39-E39&lt;0,F39-E39+24,F39-E39)))</f>
        <v>0</v>
      </c>
      <c r="H39" s="120">
        <f t="shared" ref="H39:H42" si="60">SUM(M39:Q39)</f>
        <v>0</v>
      </c>
      <c r="I39" s="9">
        <f t="shared" ref="I39:I45" si="61">IF(AND(NOT(R40),WEEKDAY(C40,2)=7),
    IF(E39&gt;F39,F39,0),
    IF(AND(NOT(R39),WEEKDAY(C39,2)=7),
        IF(E39&gt;F39,24-E39,F39-E39),
        0))</f>
        <v>0</v>
      </c>
      <c r="J39" s="10">
        <f t="shared" ref="J39:J45" si="62">IF(AND(R39,R40),
    IF(E39&gt;F39,24-E39+F39,F39-E39),
    IF(R39,
        IF(E39&gt;F39,24-E39,F39-E39),
        IF(AND(R40,E39&gt;F39),F39,0)))</f>
        <v>0</v>
      </c>
      <c r="K39" s="7" t="str">
        <f t="shared" ref="K39:K42" si="63">IF(D39="Urlaub","X","")</f>
        <v/>
      </c>
      <c r="L39" s="11" t="str">
        <f t="shared" ref="L39:L44" si="64">IF(D39="Krank","X","")</f>
        <v/>
      </c>
      <c r="M39" s="12">
        <f t="shared" ref="M39:M45" si="65">IF(OR(R39,R40,WEEKDAY(C39,2)=7,WEEKDAY(C40,2)=7),"",SUM(S39:U39))</f>
        <v>0</v>
      </c>
      <c r="N39" s="13" t="str">
        <f t="shared" ref="N39:N44" si="66">IF(R39,U39,"")</f>
        <v/>
      </c>
      <c r="O39" s="13" t="str">
        <f t="shared" ref="O39:O44" si="67">IF(AND(NOT(R39),R40),SUM(S39:T39),"")</f>
        <v/>
      </c>
      <c r="P39" s="13" t="str">
        <f t="shared" ref="P39:P45" si="68">IF(AND(WEEKDAY(C39,2)=7,NOT(R39),NOT(R40)),U39,"")</f>
        <v/>
      </c>
      <c r="Q39" s="13" t="str">
        <f t="shared" ref="Q39:Q45" si="69">IF(AND(WEEKDAY(C40,2)=7,NOT(R39),NOT(R40)),SUM(S39:T39),"")</f>
        <v/>
      </c>
      <c r="R39" s="13" t="b">
        <f>NOT(ISERROR(MATCH(C39,Feiertage!$C:$C,0)))</f>
        <v>0</v>
      </c>
      <c r="S39" s="13">
        <f t="shared" ref="S39:S45" si="70">IF(OR(E39&gt;F39,F39&gt;6),
    IF(E39&lt;=6,6-E39,0),
    F39-E39)</f>
        <v>0</v>
      </c>
      <c r="T39" s="13">
        <f t="shared" ref="T39:T45" si="71">IF(E39&gt;F39,MIN(24-E39,4),
    IF(E39&gt;=20,F39-E39,MAX(F39-20,0)))</f>
        <v>0</v>
      </c>
      <c r="U39" s="13">
        <f t="shared" ref="U39:U45" si="72">IF(E39&gt;F39,MIN(F39,6),0)</f>
        <v>0</v>
      </c>
    </row>
    <row r="40" spans="2:21" s="8" customFormat="1" ht="16.5" customHeight="1" x14ac:dyDescent="0.25">
      <c r="B40" s="159"/>
      <c r="C40" s="39">
        <f>C39+1</f>
        <v>42514</v>
      </c>
      <c r="D40" s="42"/>
      <c r="E40" s="113"/>
      <c r="F40" s="114"/>
      <c r="G40" s="127">
        <f>IF(L40="X",Gesamt!$D$9,
IF(K40="X",Gesamt!$D$10,
IF(F40-E40&lt;0,F40-E40+24,F40-E40)))</f>
        <v>0</v>
      </c>
      <c r="H40" s="121">
        <f t="shared" si="60"/>
        <v>0</v>
      </c>
      <c r="I40" s="15">
        <f t="shared" si="61"/>
        <v>0</v>
      </c>
      <c r="J40" s="16">
        <f t="shared" si="62"/>
        <v>0</v>
      </c>
      <c r="K40" s="14" t="str">
        <f t="shared" si="63"/>
        <v/>
      </c>
      <c r="L40" s="17" t="str">
        <f t="shared" si="64"/>
        <v/>
      </c>
      <c r="M40" s="12">
        <f t="shared" si="65"/>
        <v>0</v>
      </c>
      <c r="N40" s="13" t="str">
        <f t="shared" si="66"/>
        <v/>
      </c>
      <c r="O40" s="13" t="str">
        <f t="shared" si="67"/>
        <v/>
      </c>
      <c r="P40" s="13" t="str">
        <f t="shared" si="68"/>
        <v/>
      </c>
      <c r="Q40" s="13" t="str">
        <f t="shared" si="69"/>
        <v/>
      </c>
      <c r="R40" s="13" t="b">
        <f>NOT(ISERROR(MATCH(C40,Feiertage!$C:$C,0)))</f>
        <v>0</v>
      </c>
      <c r="S40" s="13">
        <f t="shared" si="70"/>
        <v>0</v>
      </c>
      <c r="T40" s="13">
        <f t="shared" si="71"/>
        <v>0</v>
      </c>
      <c r="U40" s="13">
        <f t="shared" si="72"/>
        <v>0</v>
      </c>
    </row>
    <row r="41" spans="2:21" s="8" customFormat="1" ht="16.5" customHeight="1" x14ac:dyDescent="0.25">
      <c r="B41" s="159"/>
      <c r="C41" s="39">
        <f t="shared" ref="C41:C45" si="73">C40+1</f>
        <v>42515</v>
      </c>
      <c r="D41" s="42"/>
      <c r="E41" s="113"/>
      <c r="F41" s="114"/>
      <c r="G41" s="127">
        <f>IF(L41="X",Gesamt!$D$9,
IF(K41="X",Gesamt!$D$10,
IF(F41-E41&lt;0,F41-E41+24,F41-E41)))</f>
        <v>0</v>
      </c>
      <c r="H41" s="121">
        <f t="shared" si="60"/>
        <v>0</v>
      </c>
      <c r="I41" s="15">
        <f t="shared" si="61"/>
        <v>0</v>
      </c>
      <c r="J41" s="16">
        <f t="shared" si="62"/>
        <v>0</v>
      </c>
      <c r="K41" s="14" t="str">
        <f t="shared" si="63"/>
        <v/>
      </c>
      <c r="L41" s="17" t="str">
        <f t="shared" si="64"/>
        <v/>
      </c>
      <c r="M41" s="12">
        <f t="shared" si="65"/>
        <v>0</v>
      </c>
      <c r="N41" s="13" t="str">
        <f t="shared" si="66"/>
        <v/>
      </c>
      <c r="O41" s="13" t="str">
        <f t="shared" si="67"/>
        <v/>
      </c>
      <c r="P41" s="13" t="str">
        <f t="shared" si="68"/>
        <v/>
      </c>
      <c r="Q41" s="13" t="str">
        <f t="shared" si="69"/>
        <v/>
      </c>
      <c r="R41" s="13" t="b">
        <f>NOT(ISERROR(MATCH(C41,Feiertage!$C:$C,0)))</f>
        <v>0</v>
      </c>
      <c r="S41" s="13">
        <f t="shared" si="70"/>
        <v>0</v>
      </c>
      <c r="T41" s="13">
        <f t="shared" si="71"/>
        <v>0</v>
      </c>
      <c r="U41" s="13">
        <f t="shared" si="72"/>
        <v>0</v>
      </c>
    </row>
    <row r="42" spans="2:21" s="8" customFormat="1" ht="16.5" customHeight="1" x14ac:dyDescent="0.25">
      <c r="B42" s="159"/>
      <c r="C42" s="39">
        <f t="shared" si="73"/>
        <v>42516</v>
      </c>
      <c r="D42" s="43"/>
      <c r="E42" s="115"/>
      <c r="F42" s="116"/>
      <c r="G42" s="127">
        <f>IF(L42="X",Gesamt!$D$9,
IF(K42="X",Gesamt!$D$10,
IF(F42-E42&lt;0,F42-E42+24,F42-E42)))</f>
        <v>0</v>
      </c>
      <c r="H42" s="121">
        <f t="shared" si="60"/>
        <v>0</v>
      </c>
      <c r="I42" s="15">
        <f t="shared" si="61"/>
        <v>0</v>
      </c>
      <c r="J42" s="16">
        <f t="shared" si="62"/>
        <v>0</v>
      </c>
      <c r="K42" s="19" t="str">
        <f t="shared" si="63"/>
        <v/>
      </c>
      <c r="L42" s="17" t="str">
        <f t="shared" si="64"/>
        <v/>
      </c>
      <c r="M42" s="12">
        <f t="shared" si="65"/>
        <v>0</v>
      </c>
      <c r="N42" s="13" t="str">
        <f t="shared" si="66"/>
        <v/>
      </c>
      <c r="O42" s="13" t="str">
        <f t="shared" si="67"/>
        <v/>
      </c>
      <c r="P42" s="13" t="str">
        <f t="shared" si="68"/>
        <v/>
      </c>
      <c r="Q42" s="13" t="str">
        <f t="shared" si="69"/>
        <v/>
      </c>
      <c r="R42" s="13" t="b">
        <f>NOT(ISERROR(MATCH(C42,Feiertage!$C:$C,0)))</f>
        <v>0</v>
      </c>
      <c r="S42" s="13">
        <f t="shared" si="70"/>
        <v>0</v>
      </c>
      <c r="T42" s="13">
        <f t="shared" si="71"/>
        <v>0</v>
      </c>
      <c r="U42" s="13">
        <f t="shared" si="72"/>
        <v>0</v>
      </c>
    </row>
    <row r="43" spans="2:21" s="8" customFormat="1" ht="16.5" customHeight="1" x14ac:dyDescent="0.25">
      <c r="B43" s="159"/>
      <c r="C43" s="39">
        <f t="shared" si="73"/>
        <v>42517</v>
      </c>
      <c r="D43" s="43"/>
      <c r="E43" s="115"/>
      <c r="F43" s="116"/>
      <c r="G43" s="127">
        <f>IF(L43="X",Gesamt!$D$9,
IF(K43="X",Gesamt!$D$10,
IF(F43-E43&lt;0,F43-E43+24,F43-E43)))</f>
        <v>0</v>
      </c>
      <c r="H43" s="121">
        <f>SUM(M43:Q43)</f>
        <v>0</v>
      </c>
      <c r="I43" s="15">
        <f t="shared" si="61"/>
        <v>0</v>
      </c>
      <c r="J43" s="16">
        <f t="shared" si="62"/>
        <v>0</v>
      </c>
      <c r="K43" s="19" t="str">
        <f>IF(D43="Urlaub","X","")</f>
        <v/>
      </c>
      <c r="L43" s="17" t="str">
        <f t="shared" si="64"/>
        <v/>
      </c>
      <c r="M43" s="12">
        <f t="shared" si="65"/>
        <v>0</v>
      </c>
      <c r="N43" s="13" t="str">
        <f t="shared" si="66"/>
        <v/>
      </c>
      <c r="O43" s="13" t="str">
        <f t="shared" si="67"/>
        <v/>
      </c>
      <c r="P43" s="13" t="str">
        <f t="shared" si="68"/>
        <v/>
      </c>
      <c r="Q43" s="13" t="str">
        <f t="shared" si="69"/>
        <v/>
      </c>
      <c r="R43" s="13" t="b">
        <f>NOT(ISERROR(MATCH(C43,Feiertage!$C:$C,0)))</f>
        <v>0</v>
      </c>
      <c r="S43" s="13">
        <f t="shared" si="70"/>
        <v>0</v>
      </c>
      <c r="T43" s="13">
        <f t="shared" si="71"/>
        <v>0</v>
      </c>
      <c r="U43" s="13">
        <f t="shared" si="72"/>
        <v>0</v>
      </c>
    </row>
    <row r="44" spans="2:21" s="8" customFormat="1" ht="16.5" customHeight="1" x14ac:dyDescent="0.25">
      <c r="B44" s="159"/>
      <c r="C44" s="39">
        <f t="shared" si="73"/>
        <v>42518</v>
      </c>
      <c r="D44" s="43"/>
      <c r="E44" s="115"/>
      <c r="F44" s="116"/>
      <c r="G44" s="127">
        <f>IF(L44="X",Gesamt!$D$9,
IF(K44="X",Gesamt!$D$10,
IF(F44-E44&lt;0,F44-E44+24,F44-E44)))</f>
        <v>0</v>
      </c>
      <c r="H44" s="121">
        <f t="shared" ref="H44:H45" si="74">SUM(M44:Q44)</f>
        <v>0</v>
      </c>
      <c r="I44" s="15">
        <f t="shared" si="61"/>
        <v>0</v>
      </c>
      <c r="J44" s="16">
        <f t="shared" si="62"/>
        <v>0</v>
      </c>
      <c r="K44" s="19" t="str">
        <f>IF(D44="Urlaub","X","")</f>
        <v/>
      </c>
      <c r="L44" s="17" t="str">
        <f t="shared" si="64"/>
        <v/>
      </c>
      <c r="M44" s="20" t="str">
        <f t="shared" si="65"/>
        <v/>
      </c>
      <c r="N44" s="21" t="str">
        <f t="shared" si="66"/>
        <v/>
      </c>
      <c r="O44" s="21" t="str">
        <f t="shared" si="67"/>
        <v/>
      </c>
      <c r="P44" s="21" t="str">
        <f t="shared" si="68"/>
        <v/>
      </c>
      <c r="Q44" s="21">
        <f t="shared" si="69"/>
        <v>0</v>
      </c>
      <c r="R44" s="21" t="b">
        <f>NOT(ISERROR(MATCH(C44,Feiertage!$C:$C,0)))</f>
        <v>0</v>
      </c>
      <c r="S44" s="21">
        <f t="shared" si="70"/>
        <v>0</v>
      </c>
      <c r="T44" s="21">
        <f t="shared" si="71"/>
        <v>0</v>
      </c>
      <c r="U44" s="21">
        <f t="shared" si="72"/>
        <v>0</v>
      </c>
    </row>
    <row r="45" spans="2:21" s="28" customFormat="1" ht="16.5" customHeight="1" x14ac:dyDescent="0.25">
      <c r="B45" s="159"/>
      <c r="C45" s="40">
        <f t="shared" si="73"/>
        <v>42519</v>
      </c>
      <c r="D45" s="44"/>
      <c r="E45" s="117"/>
      <c r="F45" s="118"/>
      <c r="G45" s="128">
        <f>IF(L45="X",Gesamt!$D$9,
IF(K45="X",Gesamt!$D$10,
IF(F45-E45&lt;0,F45-E45+24,F45-E45)))</f>
        <v>0</v>
      </c>
      <c r="H45" s="122">
        <f t="shared" si="74"/>
        <v>0</v>
      </c>
      <c r="I45" s="22">
        <f t="shared" si="61"/>
        <v>0</v>
      </c>
      <c r="J45" s="23">
        <f t="shared" si="62"/>
        <v>0</v>
      </c>
      <c r="K45" s="24" t="str">
        <f>IF(D45="Urlaub","X","")</f>
        <v/>
      </c>
      <c r="L45" s="25" t="str">
        <f>IF(D45="Krank","X","")</f>
        <v/>
      </c>
      <c r="M45" s="26" t="str">
        <f t="shared" si="65"/>
        <v/>
      </c>
      <c r="N45" s="27" t="str">
        <f>IF(R45,U45,"")</f>
        <v/>
      </c>
      <c r="O45" s="27" t="str">
        <f>IF(AND(NOT(R45),R46),SUM(S45:T45),"")</f>
        <v/>
      </c>
      <c r="P45" s="27">
        <f t="shared" si="68"/>
        <v>0</v>
      </c>
      <c r="Q45" s="27" t="str">
        <f t="shared" si="69"/>
        <v/>
      </c>
      <c r="R45" s="27" t="b">
        <f>NOT(ISERROR(MATCH(C45,Feiertage!$C:$C,0)))</f>
        <v>0</v>
      </c>
      <c r="S45" s="27">
        <f t="shared" si="70"/>
        <v>0</v>
      </c>
      <c r="T45" s="27">
        <f t="shared" si="71"/>
        <v>0</v>
      </c>
      <c r="U45" s="27">
        <f t="shared" si="72"/>
        <v>0</v>
      </c>
    </row>
    <row r="46" spans="2:21" s="28" customFormat="1" ht="16.5" customHeight="1" thickBot="1" x14ac:dyDescent="0.3">
      <c r="B46" s="160"/>
      <c r="C46" s="109">
        <f>C45+1</f>
        <v>42520</v>
      </c>
      <c r="D46" s="110"/>
      <c r="E46" s="161" t="s">
        <v>56</v>
      </c>
      <c r="F46" s="162"/>
      <c r="G46" s="129">
        <f>SUM(G39:G45)</f>
        <v>0</v>
      </c>
      <c r="H46" s="123">
        <f>SUM(H39:H45)</f>
        <v>0</v>
      </c>
      <c r="I46" s="29">
        <f>SUM(I39:I45)</f>
        <v>0</v>
      </c>
      <c r="J46" s="30">
        <f>SUM(J39:J45)</f>
        <v>0</v>
      </c>
      <c r="K46" s="31">
        <f>COUNTIF(K39:K45,"X")</f>
        <v>0</v>
      </c>
      <c r="L46" s="32">
        <f>COUNTIF(L39:L45,"X")</f>
        <v>0</v>
      </c>
      <c r="M46" s="33"/>
      <c r="N46" s="34"/>
      <c r="O46" s="34"/>
      <c r="P46" s="34"/>
      <c r="Q46" s="34"/>
      <c r="R46" s="34" t="b">
        <f>NOT(ISERROR(MATCH(C46,Feiertage!$C:$C,0)))</f>
        <v>0</v>
      </c>
      <c r="S46" s="34"/>
      <c r="T46" s="34"/>
      <c r="U46" s="35"/>
    </row>
    <row r="47" spans="2:21" s="8" customFormat="1" ht="16.5" customHeight="1" x14ac:dyDescent="0.25">
      <c r="B47" s="158">
        <f>IF(MONTH(C47)=MONTH($C$1),WEEKNUM(C47,21))</f>
        <v>22</v>
      </c>
      <c r="C47" s="38">
        <f>C45+1</f>
        <v>42520</v>
      </c>
      <c r="D47" s="41"/>
      <c r="E47" s="111"/>
      <c r="F47" s="112"/>
      <c r="G47" s="126">
        <f>IF(L47="X",Gesamt!$D$9,
IF(K47="X",Gesamt!$D$10,
IF(F47-E47&lt;0,F47-E47+24,F47-E47)))</f>
        <v>0</v>
      </c>
      <c r="H47" s="120">
        <f t="shared" ref="H47:H50" si="75">SUM(M47:Q47)</f>
        <v>0</v>
      </c>
      <c r="I47" s="9">
        <f t="shared" ref="I47:I53" si="76">IF(AND(NOT(R48),WEEKDAY(C48,2)=7),
    IF(E47&gt;F47,F47,0),
    IF(AND(NOT(R47),WEEKDAY(C47,2)=7),
        IF(E47&gt;F47,24-E47,F47-E47),
        0))</f>
        <v>0</v>
      </c>
      <c r="J47" s="10">
        <f t="shared" ref="J47:J53" si="77">IF(AND(R47,R48),
    IF(E47&gt;F47,24-E47+F47,F47-E47),
    IF(R47,
        IF(E47&gt;F47,24-E47,F47-E47),
        IF(AND(R48,E47&gt;F47),F47,0)))</f>
        <v>0</v>
      </c>
      <c r="K47" s="7" t="str">
        <f t="shared" ref="K47:K50" si="78">IF(D47="Urlaub","X","")</f>
        <v/>
      </c>
      <c r="L47" s="11" t="str">
        <f t="shared" ref="L47:L52" si="79">IF(D47="Krank","X","")</f>
        <v/>
      </c>
      <c r="M47" s="12">
        <f t="shared" ref="M47:M53" si="80">IF(OR(R47,R48,WEEKDAY(C47,2)=7,WEEKDAY(C48,2)=7),"",SUM(S47:U47))</f>
        <v>0</v>
      </c>
      <c r="N47" s="13" t="str">
        <f t="shared" ref="N47:N52" si="81">IF(R47,U47,"")</f>
        <v/>
      </c>
      <c r="O47" s="13" t="str">
        <f t="shared" ref="O47:O52" si="82">IF(AND(NOT(R47),R48),SUM(S47:T47),"")</f>
        <v/>
      </c>
      <c r="P47" s="13" t="str">
        <f t="shared" ref="P47:P53" si="83">IF(AND(WEEKDAY(C47,2)=7,NOT(R47),NOT(R48)),U47,"")</f>
        <v/>
      </c>
      <c r="Q47" s="13" t="str">
        <f t="shared" ref="Q47:Q53" si="84">IF(AND(WEEKDAY(C48,2)=7,NOT(R47),NOT(R48)),SUM(S47:T47),"")</f>
        <v/>
      </c>
      <c r="R47" s="13" t="b">
        <f>NOT(ISERROR(MATCH(C47,Feiertage!$C:$C,0)))</f>
        <v>0</v>
      </c>
      <c r="S47" s="13">
        <f t="shared" ref="S47:S53" si="85">IF(OR(E47&gt;F47,F47&gt;6),
    IF(E47&lt;=6,6-E47,0),
    F47-E47)</f>
        <v>0</v>
      </c>
      <c r="T47" s="13">
        <f t="shared" ref="T47:T53" si="86">IF(E47&gt;F47,MIN(24-E47,4),
    IF(E47&gt;=20,F47-E47,MAX(F47-20,0)))</f>
        <v>0</v>
      </c>
      <c r="U47" s="13">
        <f t="shared" ref="U47:U53" si="87">IF(E47&gt;F47,MIN(F47,6),0)</f>
        <v>0</v>
      </c>
    </row>
    <row r="48" spans="2:21" s="8" customFormat="1" ht="16.5" customHeight="1" x14ac:dyDescent="0.25">
      <c r="B48" s="159"/>
      <c r="C48" s="39">
        <f>C47+1</f>
        <v>42521</v>
      </c>
      <c r="D48" s="42"/>
      <c r="E48" s="113"/>
      <c r="F48" s="114"/>
      <c r="G48" s="127">
        <f>IF(L48="X",Gesamt!$D$9,
IF(K48="X",Gesamt!$D$10,
IF(F48-E48&lt;0,F48-E48+24,F48-E48)))</f>
        <v>0</v>
      </c>
      <c r="H48" s="121">
        <f t="shared" si="75"/>
        <v>0</v>
      </c>
      <c r="I48" s="15">
        <f t="shared" si="76"/>
        <v>0</v>
      </c>
      <c r="J48" s="16">
        <f t="shared" si="77"/>
        <v>0</v>
      </c>
      <c r="K48" s="14" t="str">
        <f t="shared" si="78"/>
        <v/>
      </c>
      <c r="L48" s="17" t="str">
        <f t="shared" si="79"/>
        <v/>
      </c>
      <c r="M48" s="12">
        <f t="shared" si="80"/>
        <v>0</v>
      </c>
      <c r="N48" s="13" t="str">
        <f t="shared" si="81"/>
        <v/>
      </c>
      <c r="O48" s="13" t="str">
        <f t="shared" si="82"/>
        <v/>
      </c>
      <c r="P48" s="13" t="str">
        <f t="shared" si="83"/>
        <v/>
      </c>
      <c r="Q48" s="13" t="str">
        <f t="shared" si="84"/>
        <v/>
      </c>
      <c r="R48" s="13" t="b">
        <f>NOT(ISERROR(MATCH(C48,Feiertage!$C:$C,0)))</f>
        <v>0</v>
      </c>
      <c r="S48" s="13">
        <f t="shared" si="85"/>
        <v>0</v>
      </c>
      <c r="T48" s="13">
        <f t="shared" si="86"/>
        <v>0</v>
      </c>
      <c r="U48" s="13">
        <f t="shared" si="87"/>
        <v>0</v>
      </c>
    </row>
    <row r="49" spans="2:21" s="8" customFormat="1" ht="16.5" customHeight="1" x14ac:dyDescent="0.25">
      <c r="B49" s="159"/>
      <c r="C49" s="39">
        <f t="shared" ref="C49:C53" si="88">C48+1</f>
        <v>42522</v>
      </c>
      <c r="D49" s="42"/>
      <c r="E49" s="113"/>
      <c r="F49" s="114"/>
      <c r="G49" s="127">
        <f>IF(L49="X",Gesamt!$D$9,
IF(K49="X",Gesamt!$D$10,
IF(F49-E49&lt;0,F49-E49+24,F49-E49)))</f>
        <v>0</v>
      </c>
      <c r="H49" s="121">
        <f t="shared" si="75"/>
        <v>0</v>
      </c>
      <c r="I49" s="15">
        <f t="shared" si="76"/>
        <v>0</v>
      </c>
      <c r="J49" s="16">
        <f t="shared" si="77"/>
        <v>0</v>
      </c>
      <c r="K49" s="14" t="str">
        <f t="shared" si="78"/>
        <v/>
      </c>
      <c r="L49" s="17" t="str">
        <f t="shared" si="79"/>
        <v/>
      </c>
      <c r="M49" s="12">
        <f t="shared" si="80"/>
        <v>0</v>
      </c>
      <c r="N49" s="13" t="str">
        <f t="shared" si="81"/>
        <v/>
      </c>
      <c r="O49" s="13" t="str">
        <f t="shared" si="82"/>
        <v/>
      </c>
      <c r="P49" s="13" t="str">
        <f t="shared" si="83"/>
        <v/>
      </c>
      <c r="Q49" s="13" t="str">
        <f t="shared" si="84"/>
        <v/>
      </c>
      <c r="R49" s="13" t="b">
        <f>NOT(ISERROR(MATCH(C49,Feiertage!$C:$C,0)))</f>
        <v>0</v>
      </c>
      <c r="S49" s="13">
        <f t="shared" si="85"/>
        <v>0</v>
      </c>
      <c r="T49" s="13">
        <f t="shared" si="86"/>
        <v>0</v>
      </c>
      <c r="U49" s="13">
        <f t="shared" si="87"/>
        <v>0</v>
      </c>
    </row>
    <row r="50" spans="2:21" s="8" customFormat="1" ht="16.5" customHeight="1" x14ac:dyDescent="0.25">
      <c r="B50" s="159"/>
      <c r="C50" s="39">
        <f t="shared" si="88"/>
        <v>42523</v>
      </c>
      <c r="D50" s="43"/>
      <c r="E50" s="115"/>
      <c r="F50" s="116"/>
      <c r="G50" s="127">
        <f>IF(L50="X",Gesamt!$D$9,
IF(K50="X",Gesamt!$D$10,
IF(F50-E50&lt;0,F50-E50+24,F50-E50)))</f>
        <v>0</v>
      </c>
      <c r="H50" s="121">
        <f t="shared" si="75"/>
        <v>0</v>
      </c>
      <c r="I50" s="15">
        <f t="shared" si="76"/>
        <v>0</v>
      </c>
      <c r="J50" s="16">
        <f t="shared" si="77"/>
        <v>0</v>
      </c>
      <c r="K50" s="19" t="str">
        <f t="shared" si="78"/>
        <v/>
      </c>
      <c r="L50" s="17" t="str">
        <f t="shared" si="79"/>
        <v/>
      </c>
      <c r="M50" s="12">
        <f t="shared" si="80"/>
        <v>0</v>
      </c>
      <c r="N50" s="13" t="str">
        <f t="shared" si="81"/>
        <v/>
      </c>
      <c r="O50" s="13" t="str">
        <f t="shared" si="82"/>
        <v/>
      </c>
      <c r="P50" s="13" t="str">
        <f t="shared" si="83"/>
        <v/>
      </c>
      <c r="Q50" s="13" t="str">
        <f t="shared" si="84"/>
        <v/>
      </c>
      <c r="R50" s="13" t="b">
        <f>NOT(ISERROR(MATCH(C50,Feiertage!$C:$C,0)))</f>
        <v>0</v>
      </c>
      <c r="S50" s="13">
        <f t="shared" si="85"/>
        <v>0</v>
      </c>
      <c r="T50" s="13">
        <f t="shared" si="86"/>
        <v>0</v>
      </c>
      <c r="U50" s="13">
        <f t="shared" si="87"/>
        <v>0</v>
      </c>
    </row>
    <row r="51" spans="2:21" s="8" customFormat="1" ht="16.5" customHeight="1" x14ac:dyDescent="0.25">
      <c r="B51" s="159"/>
      <c r="C51" s="39">
        <f t="shared" si="88"/>
        <v>42524</v>
      </c>
      <c r="D51" s="43"/>
      <c r="E51" s="115"/>
      <c r="F51" s="116"/>
      <c r="G51" s="127">
        <f>IF(L51="X",Gesamt!$D$9,
IF(K51="X",Gesamt!$D$10,
IF(F51-E51&lt;0,F51-E51+24,F51-E51)))</f>
        <v>0</v>
      </c>
      <c r="H51" s="121">
        <f>SUM(M51:Q51)</f>
        <v>0</v>
      </c>
      <c r="I51" s="15">
        <f t="shared" si="76"/>
        <v>0</v>
      </c>
      <c r="J51" s="16">
        <f t="shared" si="77"/>
        <v>0</v>
      </c>
      <c r="K51" s="19" t="str">
        <f>IF(D51="Urlaub","X","")</f>
        <v/>
      </c>
      <c r="L51" s="17" t="str">
        <f t="shared" si="79"/>
        <v/>
      </c>
      <c r="M51" s="12">
        <f t="shared" si="80"/>
        <v>0</v>
      </c>
      <c r="N51" s="13" t="str">
        <f t="shared" si="81"/>
        <v/>
      </c>
      <c r="O51" s="13" t="str">
        <f t="shared" si="82"/>
        <v/>
      </c>
      <c r="P51" s="13" t="str">
        <f t="shared" si="83"/>
        <v/>
      </c>
      <c r="Q51" s="13" t="str">
        <f t="shared" si="84"/>
        <v/>
      </c>
      <c r="R51" s="13" t="b">
        <f>NOT(ISERROR(MATCH(C51,Feiertage!$C:$C,0)))</f>
        <v>0</v>
      </c>
      <c r="S51" s="13">
        <f t="shared" si="85"/>
        <v>0</v>
      </c>
      <c r="T51" s="13">
        <f t="shared" si="86"/>
        <v>0</v>
      </c>
      <c r="U51" s="13">
        <f t="shared" si="87"/>
        <v>0</v>
      </c>
    </row>
    <row r="52" spans="2:21" s="8" customFormat="1" ht="16.5" customHeight="1" x14ac:dyDescent="0.25">
      <c r="B52" s="159"/>
      <c r="C52" s="39">
        <f t="shared" si="88"/>
        <v>42525</v>
      </c>
      <c r="D52" s="43"/>
      <c r="E52" s="115"/>
      <c r="F52" s="116"/>
      <c r="G52" s="127">
        <f>IF(L52="X",Gesamt!$D$9,
IF(K52="X",Gesamt!$D$10,
IF(F52-E52&lt;0,F52-E52+24,F52-E52)))</f>
        <v>0</v>
      </c>
      <c r="H52" s="121">
        <f t="shared" ref="H52:H53" si="89">SUM(M52:Q52)</f>
        <v>0</v>
      </c>
      <c r="I52" s="15">
        <f t="shared" si="76"/>
        <v>0</v>
      </c>
      <c r="J52" s="16">
        <f t="shared" si="77"/>
        <v>0</v>
      </c>
      <c r="K52" s="19" t="str">
        <f>IF(D52="Urlaub","X","")</f>
        <v/>
      </c>
      <c r="L52" s="17" t="str">
        <f t="shared" si="79"/>
        <v/>
      </c>
      <c r="M52" s="20" t="str">
        <f t="shared" si="80"/>
        <v/>
      </c>
      <c r="N52" s="21" t="str">
        <f t="shared" si="81"/>
        <v/>
      </c>
      <c r="O52" s="21" t="str">
        <f t="shared" si="82"/>
        <v/>
      </c>
      <c r="P52" s="21" t="str">
        <f t="shared" si="83"/>
        <v/>
      </c>
      <c r="Q52" s="21">
        <f t="shared" si="84"/>
        <v>0</v>
      </c>
      <c r="R52" s="21" t="b">
        <f>NOT(ISERROR(MATCH(C52,Feiertage!$C:$C,0)))</f>
        <v>0</v>
      </c>
      <c r="S52" s="21">
        <f t="shared" si="85"/>
        <v>0</v>
      </c>
      <c r="T52" s="21">
        <f t="shared" si="86"/>
        <v>0</v>
      </c>
      <c r="U52" s="21">
        <f t="shared" si="87"/>
        <v>0</v>
      </c>
    </row>
    <row r="53" spans="2:21" s="28" customFormat="1" ht="16.5" customHeight="1" x14ac:dyDescent="0.25">
      <c r="B53" s="159"/>
      <c r="C53" s="40">
        <f t="shared" si="88"/>
        <v>42526</v>
      </c>
      <c r="D53" s="44"/>
      <c r="E53" s="117"/>
      <c r="F53" s="118"/>
      <c r="G53" s="128">
        <f>IF(L53="X",Gesamt!$D$9,
IF(K53="X",Gesamt!$D$10,
IF(F53-E53&lt;0,F53-E53+24,F53-E53)))</f>
        <v>0</v>
      </c>
      <c r="H53" s="122">
        <f t="shared" si="89"/>
        <v>0</v>
      </c>
      <c r="I53" s="22">
        <f t="shared" si="76"/>
        <v>0</v>
      </c>
      <c r="J53" s="23">
        <f t="shared" si="77"/>
        <v>0</v>
      </c>
      <c r="K53" s="24" t="str">
        <f>IF(D53="Urlaub","X","")</f>
        <v/>
      </c>
      <c r="L53" s="25" t="str">
        <f>IF(D53="Krank","X","")</f>
        <v/>
      </c>
      <c r="M53" s="26" t="str">
        <f t="shared" si="80"/>
        <v/>
      </c>
      <c r="N53" s="27" t="str">
        <f>IF(R53,U53,"")</f>
        <v/>
      </c>
      <c r="O53" s="27" t="str">
        <f>IF(AND(NOT(R53),R54),SUM(S53:T53),"")</f>
        <v/>
      </c>
      <c r="P53" s="27">
        <f t="shared" si="83"/>
        <v>0</v>
      </c>
      <c r="Q53" s="27" t="str">
        <f t="shared" si="84"/>
        <v/>
      </c>
      <c r="R53" s="27" t="b">
        <f>NOT(ISERROR(MATCH(C53,Feiertage!$C:$C,0)))</f>
        <v>0</v>
      </c>
      <c r="S53" s="27">
        <f t="shared" si="85"/>
        <v>0</v>
      </c>
      <c r="T53" s="27">
        <f t="shared" si="86"/>
        <v>0</v>
      </c>
      <c r="U53" s="27">
        <f t="shared" si="87"/>
        <v>0</v>
      </c>
    </row>
    <row r="54" spans="2:21" s="28" customFormat="1" ht="16.5" customHeight="1" thickBot="1" x14ac:dyDescent="0.3">
      <c r="B54" s="160"/>
      <c r="C54" s="109">
        <f>C53+1</f>
        <v>42527</v>
      </c>
      <c r="D54" s="110"/>
      <c r="E54" s="161" t="s">
        <v>56</v>
      </c>
      <c r="F54" s="162"/>
      <c r="G54" s="130">
        <f>SUM(G47:G53)</f>
        <v>0</v>
      </c>
      <c r="H54" s="124">
        <f>SUM(H47:H53)</f>
        <v>0</v>
      </c>
      <c r="I54" s="60">
        <f>SUM(I47:I53)</f>
        <v>0</v>
      </c>
      <c r="J54" s="61">
        <f>SUM(J47:J53)</f>
        <v>0</v>
      </c>
      <c r="K54" s="62">
        <f>COUNTIF(K47:K53,"X")</f>
        <v>0</v>
      </c>
      <c r="L54" s="63">
        <f>COUNTIF(L47:L53,"X")</f>
        <v>0</v>
      </c>
      <c r="M54" s="33"/>
      <c r="N54" s="34"/>
      <c r="O54" s="34"/>
      <c r="P54" s="34"/>
      <c r="Q54" s="34"/>
      <c r="R54" s="34" t="b">
        <f>NOT(ISERROR(MATCH(C54,Feiertage!$C:$C,0)))</f>
        <v>0</v>
      </c>
      <c r="S54" s="34"/>
      <c r="T54" s="34"/>
      <c r="U54" s="35"/>
    </row>
    <row r="55" spans="2:21" s="28" customFormat="1" ht="16.5" customHeight="1" thickTop="1" thickBot="1" x14ac:dyDescent="0.3">
      <c r="B55" s="48"/>
      <c r="C55" s="166"/>
      <c r="D55" s="167"/>
      <c r="E55" s="163" t="s">
        <v>20</v>
      </c>
      <c r="F55" s="164"/>
      <c r="G55" s="131">
        <f ca="1">SUMIF($E$7:$F$54,"Woche",G$7:G$54)</f>
        <v>0</v>
      </c>
      <c r="H55" s="125">
        <f t="shared" ref="H55:L55" ca="1" si="90">SUMIF($E$7:$F$54,"Woche",H$7:H$54)</f>
        <v>0</v>
      </c>
      <c r="I55" s="64">
        <f t="shared" ca="1" si="90"/>
        <v>0</v>
      </c>
      <c r="J55" s="65">
        <f t="shared" ca="1" si="90"/>
        <v>0</v>
      </c>
      <c r="K55" s="66">
        <f t="shared" ca="1" si="90"/>
        <v>0</v>
      </c>
      <c r="L55" s="67">
        <f t="shared" ca="1" si="90"/>
        <v>0</v>
      </c>
      <c r="M55" s="36"/>
      <c r="N55" s="36"/>
      <c r="O55" s="37"/>
      <c r="P55" s="36"/>
      <c r="Q55" s="36"/>
      <c r="T55" s="5"/>
      <c r="U55" s="5"/>
    </row>
  </sheetData>
  <mergeCells count="27">
    <mergeCell ref="C1:L1"/>
    <mergeCell ref="D2:E2"/>
    <mergeCell ref="D4:E4"/>
    <mergeCell ref="H4:K4"/>
    <mergeCell ref="M5:M6"/>
    <mergeCell ref="B23:B30"/>
    <mergeCell ref="E30:F30"/>
    <mergeCell ref="O5:O6"/>
    <mergeCell ref="P5:P6"/>
    <mergeCell ref="Q5:Q6"/>
    <mergeCell ref="N5:N6"/>
    <mergeCell ref="U5:U6"/>
    <mergeCell ref="B7:B14"/>
    <mergeCell ref="E14:F14"/>
    <mergeCell ref="B15:B22"/>
    <mergeCell ref="E22:F22"/>
    <mergeCell ref="R5:R6"/>
    <mergeCell ref="S5:S6"/>
    <mergeCell ref="T5:T6"/>
    <mergeCell ref="C55:D55"/>
    <mergeCell ref="E55:F55"/>
    <mergeCell ref="B31:B38"/>
    <mergeCell ref="E38:F38"/>
    <mergeCell ref="B39:B46"/>
    <mergeCell ref="E46:F46"/>
    <mergeCell ref="B47:B54"/>
    <mergeCell ref="E54:F54"/>
  </mergeCells>
  <conditionalFormatting sqref="C7:C53">
    <cfRule type="expression" dxfId="15" priority="11">
      <formula>OR(WEEKDAY(C7,2)=6,WEEKDAY(C7,2)=7,R7)</formula>
    </cfRule>
    <cfRule type="expression" dxfId="14" priority="12">
      <formula>MONTH(C7)&lt;&gt;MONTH($C$1)</formula>
    </cfRule>
  </conditionalFormatting>
  <pageMargins left="0.70866141732283472" right="0.11811023622047245" top="0.59055118110236227" bottom="0.59055118110236227" header="0.78740157480314965" footer="0.78740157480314965"/>
  <pageSetup paperSize="9" scale="8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B1:U55"/>
  <sheetViews>
    <sheetView showGridLines="0" zoomScaleNormal="100" zoomScaleSheetLayoutView="100" zoomScalePageLayoutView="182" workbookViewId="0">
      <pane ySplit="6" topLeftCell="A7" activePane="bottomLeft" state="frozen"/>
      <selection activeCell="D7" sqref="D7"/>
      <selection pane="bottomLeft" activeCell="D7" sqref="D7"/>
    </sheetView>
  </sheetViews>
  <sheetFormatPr baseColWidth="10" defaultColWidth="9" defaultRowHeight="15" x14ac:dyDescent="0.25"/>
  <cols>
    <col min="1" max="1" width="2.85546875" customWidth="1"/>
    <col min="2" max="2" width="4.42578125" customWidth="1"/>
    <col min="3" max="3" width="14.28515625" style="1" customWidth="1"/>
    <col min="4" max="4" width="20" style="1" customWidth="1"/>
    <col min="5" max="12" width="8.5703125" style="1" customWidth="1"/>
    <col min="13" max="18" width="10.7109375" style="1" hidden="1" customWidth="1"/>
    <col min="19" max="21" width="11.28515625" style="1" hidden="1" customWidth="1"/>
  </cols>
  <sheetData>
    <row r="1" spans="2:21" ht="30" customHeight="1" x14ac:dyDescent="0.25">
      <c r="C1" s="165">
        <f>DATE(Gesamt!H3,6,1)</f>
        <v>42522</v>
      </c>
      <c r="D1" s="165"/>
      <c r="E1" s="165"/>
      <c r="F1" s="165"/>
      <c r="G1" s="165"/>
      <c r="H1" s="165"/>
      <c r="I1" s="165"/>
      <c r="J1" s="165"/>
      <c r="K1" s="165"/>
      <c r="L1" s="165"/>
    </row>
    <row r="2" spans="2:21" ht="18.75" x14ac:dyDescent="0.3">
      <c r="C2" s="49" t="s">
        <v>1</v>
      </c>
      <c r="D2" s="145">
        <f>Gesamt!C3</f>
        <v>0</v>
      </c>
      <c r="E2" s="145"/>
      <c r="F2" s="45"/>
      <c r="G2" s="45"/>
      <c r="H2" s="45"/>
      <c r="I2" s="45"/>
      <c r="J2" s="45"/>
      <c r="K2" s="45"/>
      <c r="M2" s="4"/>
      <c r="O2" s="4"/>
    </row>
    <row r="3" spans="2:21" ht="15" customHeight="1" x14ac:dyDescent="0.3">
      <c r="C3" s="45"/>
      <c r="D3" s="45"/>
      <c r="E3" s="46"/>
      <c r="F3" s="45"/>
      <c r="G3" s="45"/>
      <c r="H3" s="45"/>
      <c r="I3" s="45"/>
      <c r="J3" s="45"/>
      <c r="K3" s="45"/>
    </row>
    <row r="4" spans="2:21" ht="18.75" x14ac:dyDescent="0.3">
      <c r="C4" s="49" t="s">
        <v>2</v>
      </c>
      <c r="D4" s="145">
        <f>Gesamt!C5</f>
        <v>0</v>
      </c>
      <c r="E4" s="145"/>
      <c r="F4" s="45"/>
      <c r="G4" s="49" t="s">
        <v>3</v>
      </c>
      <c r="H4" s="145">
        <f>Gesamt!H5</f>
        <v>0</v>
      </c>
      <c r="I4" s="145"/>
      <c r="J4" s="145"/>
      <c r="K4" s="145"/>
    </row>
    <row r="5" spans="2:21" ht="18.75" customHeight="1" thickBot="1" x14ac:dyDescent="0.3">
      <c r="D5" s="2"/>
      <c r="E5" s="2"/>
      <c r="M5" s="153" t="s">
        <v>21</v>
      </c>
      <c r="N5" s="151" t="s">
        <v>38</v>
      </c>
      <c r="O5" s="151" t="s">
        <v>35</v>
      </c>
      <c r="P5" s="151" t="s">
        <v>36</v>
      </c>
      <c r="Q5" s="151" t="s">
        <v>37</v>
      </c>
      <c r="R5" s="153" t="s">
        <v>34</v>
      </c>
      <c r="S5" s="153" t="s">
        <v>39</v>
      </c>
      <c r="T5" s="153" t="s">
        <v>40</v>
      </c>
      <c r="U5" s="151" t="s">
        <v>42</v>
      </c>
    </row>
    <row r="6" spans="2:21" ht="18.75" customHeight="1" thickBot="1" x14ac:dyDescent="0.3">
      <c r="B6" s="47"/>
      <c r="C6" s="53" t="s">
        <v>22</v>
      </c>
      <c r="D6" s="54" t="s">
        <v>23</v>
      </c>
      <c r="E6" s="55" t="s">
        <v>24</v>
      </c>
      <c r="F6" s="56" t="s">
        <v>25</v>
      </c>
      <c r="G6" s="53" t="s">
        <v>26</v>
      </c>
      <c r="H6" s="119" t="s">
        <v>21</v>
      </c>
      <c r="I6" s="57" t="s">
        <v>27</v>
      </c>
      <c r="J6" s="56" t="s">
        <v>28</v>
      </c>
      <c r="K6" s="55" t="s">
        <v>5</v>
      </c>
      <c r="L6" s="56" t="s">
        <v>6</v>
      </c>
      <c r="M6" s="154"/>
      <c r="N6" s="152"/>
      <c r="O6" s="152"/>
      <c r="P6" s="152"/>
      <c r="Q6" s="152"/>
      <c r="R6" s="154"/>
      <c r="S6" s="154"/>
      <c r="T6" s="154"/>
      <c r="U6" s="152"/>
    </row>
    <row r="7" spans="2:21" s="8" customFormat="1" ht="16.5" customHeight="1" x14ac:dyDescent="0.25">
      <c r="B7" s="155">
        <f>WEEKNUM(C7,21)</f>
        <v>22</v>
      </c>
      <c r="C7" s="38">
        <f>C1-WEEKDAY(C1,3)</f>
        <v>42520</v>
      </c>
      <c r="D7" s="41"/>
      <c r="E7" s="111"/>
      <c r="F7" s="112"/>
      <c r="G7" s="126">
        <f>IF(L7="X",Gesamt!$D$9,
IF(K7="X",Gesamt!$D$10,
IF(F7-E7&lt;0,F7-E7+24,F7-E7)))</f>
        <v>0</v>
      </c>
      <c r="H7" s="120">
        <f t="shared" ref="H7:H10" si="0">SUM(M7:Q7)</f>
        <v>0</v>
      </c>
      <c r="I7" s="9">
        <f t="shared" ref="I7:I13" si="1">IF(AND(NOT(R8),WEEKDAY(C8,2)=7),
    IF(E7&gt;F7,F7,0),
    IF(AND(NOT(R7),WEEKDAY(C7,2)=7),
        IF(E7&gt;F7,24-E7,F7-E7),
        0))</f>
        <v>0</v>
      </c>
      <c r="J7" s="10">
        <f t="shared" ref="J7:J13" si="2">IF(AND(R7,R8),
    IF(E7&gt;F7,24-E7+F7,F7-E7),
    IF(R7,
        IF(E7&gt;F7,24-E7,F7-E7),
        IF(AND(R8,E7&gt;F7),F7,0)))</f>
        <v>0</v>
      </c>
      <c r="K7" s="7" t="str">
        <f t="shared" ref="K7:K10" si="3">IF(D7="Urlaub","X","")</f>
        <v/>
      </c>
      <c r="L7" s="11" t="str">
        <f t="shared" ref="L7:L12" si="4">IF(D7="Krank","X","")</f>
        <v/>
      </c>
      <c r="M7" s="12">
        <f t="shared" ref="M7:M13" si="5">IF(OR(R7,R8,WEEKDAY(C7,2)=7,WEEKDAY(C8,2)=7),"",SUM(S7:U7))</f>
        <v>0</v>
      </c>
      <c r="N7" s="13" t="str">
        <f t="shared" ref="N7:N12" si="6">IF(R7,U7,"")</f>
        <v/>
      </c>
      <c r="O7" s="13" t="str">
        <f t="shared" ref="O7:O12" si="7">IF(AND(NOT(R7),R8),SUM(S7:T7),"")</f>
        <v/>
      </c>
      <c r="P7" s="13" t="str">
        <f t="shared" ref="P7:P13" si="8">IF(AND(WEEKDAY(C7,2)=7,NOT(R7),NOT(R8)),U7,"")</f>
        <v/>
      </c>
      <c r="Q7" s="13" t="str">
        <f t="shared" ref="Q7:Q13" si="9">IF(AND(WEEKDAY(C8,2)=7,NOT(R7),NOT(R8)),SUM(S7:T7),"")</f>
        <v/>
      </c>
      <c r="R7" s="13" t="b">
        <f>NOT(ISERROR(MATCH(C7,Feiertage!$C:$C,0)))</f>
        <v>0</v>
      </c>
      <c r="S7" s="13">
        <f t="shared" ref="S7:S13" si="10">IF(OR(E7&gt;F7,F7&gt;6),
    IF(E7&lt;=6,6-E7,0),
    F7-E7)</f>
        <v>0</v>
      </c>
      <c r="T7" s="13">
        <f t="shared" ref="T7:T13" si="11">IF(E7&gt;F7,MIN(24-E7,4),
    IF(E7&gt;=20,F7-E7,MAX(F7-20,0)))</f>
        <v>0</v>
      </c>
      <c r="U7" s="13">
        <f t="shared" ref="U7:U13" si="12">IF(E7&gt;F7,MIN(F7,6),0)</f>
        <v>0</v>
      </c>
    </row>
    <row r="8" spans="2:21" s="8" customFormat="1" ht="16.5" customHeight="1" x14ac:dyDescent="0.25">
      <c r="B8" s="156"/>
      <c r="C8" s="39">
        <f>C7+1</f>
        <v>42521</v>
      </c>
      <c r="D8" s="42"/>
      <c r="E8" s="113"/>
      <c r="F8" s="114"/>
      <c r="G8" s="127">
        <f>IF(L8="X",Gesamt!$D$9,
IF(K8="X",Gesamt!$D$10,
IF(F8-E8&lt;0,F8-E8+24,F8-E8)))</f>
        <v>0</v>
      </c>
      <c r="H8" s="121">
        <f t="shared" si="0"/>
        <v>0</v>
      </c>
      <c r="I8" s="15">
        <f t="shared" si="1"/>
        <v>0</v>
      </c>
      <c r="J8" s="16">
        <f t="shared" si="2"/>
        <v>0</v>
      </c>
      <c r="K8" s="14" t="str">
        <f t="shared" si="3"/>
        <v/>
      </c>
      <c r="L8" s="17" t="str">
        <f t="shared" si="4"/>
        <v/>
      </c>
      <c r="M8" s="12">
        <f t="shared" si="5"/>
        <v>0</v>
      </c>
      <c r="N8" s="13" t="str">
        <f t="shared" si="6"/>
        <v/>
      </c>
      <c r="O8" s="13" t="str">
        <f t="shared" si="7"/>
        <v/>
      </c>
      <c r="P8" s="13" t="str">
        <f t="shared" si="8"/>
        <v/>
      </c>
      <c r="Q8" s="13" t="str">
        <f t="shared" si="9"/>
        <v/>
      </c>
      <c r="R8" s="13" t="b">
        <f>NOT(ISERROR(MATCH(C8,Feiertage!$C:$C,0)))</f>
        <v>0</v>
      </c>
      <c r="S8" s="13">
        <f t="shared" si="10"/>
        <v>0</v>
      </c>
      <c r="T8" s="13">
        <f t="shared" si="11"/>
        <v>0</v>
      </c>
      <c r="U8" s="13">
        <f t="shared" si="12"/>
        <v>0</v>
      </c>
    </row>
    <row r="9" spans="2:21" s="8" customFormat="1" ht="16.5" customHeight="1" x14ac:dyDescent="0.25">
      <c r="B9" s="156"/>
      <c r="C9" s="39">
        <f t="shared" ref="C9:C13" si="13">C8+1</f>
        <v>42522</v>
      </c>
      <c r="D9" s="42"/>
      <c r="E9" s="113"/>
      <c r="F9" s="114"/>
      <c r="G9" s="127">
        <f>IF(L9="X",Gesamt!$D$9,
IF(K9="X",Gesamt!$D$10,
IF(F9-E9&lt;0,F9-E9+24,F9-E9)))</f>
        <v>0</v>
      </c>
      <c r="H9" s="121">
        <f t="shared" si="0"/>
        <v>0</v>
      </c>
      <c r="I9" s="15">
        <f t="shared" si="1"/>
        <v>0</v>
      </c>
      <c r="J9" s="16">
        <f t="shared" si="2"/>
        <v>0</v>
      </c>
      <c r="K9" s="14" t="str">
        <f t="shared" si="3"/>
        <v/>
      </c>
      <c r="L9" s="17" t="str">
        <f t="shared" si="4"/>
        <v/>
      </c>
      <c r="M9" s="12">
        <f t="shared" si="5"/>
        <v>0</v>
      </c>
      <c r="N9" s="13" t="str">
        <f t="shared" si="6"/>
        <v/>
      </c>
      <c r="O9" s="13" t="str">
        <f t="shared" si="7"/>
        <v/>
      </c>
      <c r="P9" s="13" t="str">
        <f t="shared" si="8"/>
        <v/>
      </c>
      <c r="Q9" s="13" t="str">
        <f t="shared" si="9"/>
        <v/>
      </c>
      <c r="R9" s="13" t="b">
        <f>NOT(ISERROR(MATCH(C9,Feiertage!$C:$C,0)))</f>
        <v>0</v>
      </c>
      <c r="S9" s="13">
        <f t="shared" si="10"/>
        <v>0</v>
      </c>
      <c r="T9" s="13">
        <f t="shared" si="11"/>
        <v>0</v>
      </c>
      <c r="U9" s="13">
        <f t="shared" si="12"/>
        <v>0</v>
      </c>
    </row>
    <row r="10" spans="2:21" s="18" customFormat="1" ht="16.5" customHeight="1" x14ac:dyDescent="0.25">
      <c r="B10" s="156"/>
      <c r="C10" s="39">
        <f t="shared" si="13"/>
        <v>42523</v>
      </c>
      <c r="D10" s="43"/>
      <c r="E10" s="115"/>
      <c r="F10" s="116"/>
      <c r="G10" s="127">
        <f>IF(L10="X",Gesamt!$D$9,
IF(K10="X",Gesamt!$D$10,
IF(F10-E10&lt;0,F10-E10+24,F10-E10)))</f>
        <v>0</v>
      </c>
      <c r="H10" s="121">
        <f t="shared" si="0"/>
        <v>0</v>
      </c>
      <c r="I10" s="15">
        <f t="shared" si="1"/>
        <v>0</v>
      </c>
      <c r="J10" s="16">
        <f t="shared" si="2"/>
        <v>0</v>
      </c>
      <c r="K10" s="19" t="str">
        <f t="shared" si="3"/>
        <v/>
      </c>
      <c r="L10" s="17" t="str">
        <f t="shared" si="4"/>
        <v/>
      </c>
      <c r="M10" s="12">
        <f t="shared" si="5"/>
        <v>0</v>
      </c>
      <c r="N10" s="13" t="str">
        <f t="shared" si="6"/>
        <v/>
      </c>
      <c r="O10" s="13" t="str">
        <f t="shared" si="7"/>
        <v/>
      </c>
      <c r="P10" s="13" t="str">
        <f t="shared" si="8"/>
        <v/>
      </c>
      <c r="Q10" s="13" t="str">
        <f t="shared" si="9"/>
        <v/>
      </c>
      <c r="R10" s="13" t="b">
        <f>NOT(ISERROR(MATCH(C10,Feiertage!$C:$C,0)))</f>
        <v>0</v>
      </c>
      <c r="S10" s="13">
        <f t="shared" si="10"/>
        <v>0</v>
      </c>
      <c r="T10" s="13">
        <f t="shared" si="11"/>
        <v>0</v>
      </c>
      <c r="U10" s="13">
        <f t="shared" si="12"/>
        <v>0</v>
      </c>
    </row>
    <row r="11" spans="2:21" s="8" customFormat="1" ht="16.5" customHeight="1" x14ac:dyDescent="0.25">
      <c r="B11" s="156"/>
      <c r="C11" s="39">
        <f t="shared" si="13"/>
        <v>42524</v>
      </c>
      <c r="D11" s="43"/>
      <c r="E11" s="115"/>
      <c r="F11" s="116"/>
      <c r="G11" s="127">
        <f>IF(L11="X",Gesamt!$D$9,
IF(K11="X",Gesamt!$D$10,
IF(F11-E11&lt;0,F11-E11+24,F11-E11)))</f>
        <v>0</v>
      </c>
      <c r="H11" s="121">
        <f>SUM(M11:Q11)</f>
        <v>0</v>
      </c>
      <c r="I11" s="15">
        <f t="shared" si="1"/>
        <v>0</v>
      </c>
      <c r="J11" s="16">
        <f t="shared" si="2"/>
        <v>0</v>
      </c>
      <c r="K11" s="19" t="str">
        <f>IF(D11="Urlaub","X","")</f>
        <v/>
      </c>
      <c r="L11" s="17" t="str">
        <f t="shared" si="4"/>
        <v/>
      </c>
      <c r="M11" s="12">
        <f t="shared" si="5"/>
        <v>0</v>
      </c>
      <c r="N11" s="13" t="str">
        <f t="shared" si="6"/>
        <v/>
      </c>
      <c r="O11" s="13" t="str">
        <f t="shared" si="7"/>
        <v/>
      </c>
      <c r="P11" s="13" t="str">
        <f t="shared" si="8"/>
        <v/>
      </c>
      <c r="Q11" s="13" t="str">
        <f t="shared" si="9"/>
        <v/>
      </c>
      <c r="R11" s="13" t="b">
        <f>NOT(ISERROR(MATCH(C11,Feiertage!$C:$C,0)))</f>
        <v>0</v>
      </c>
      <c r="S11" s="13">
        <f t="shared" si="10"/>
        <v>0</v>
      </c>
      <c r="T11" s="13">
        <f t="shared" si="11"/>
        <v>0</v>
      </c>
      <c r="U11" s="13">
        <f t="shared" si="12"/>
        <v>0</v>
      </c>
    </row>
    <row r="12" spans="2:21" s="8" customFormat="1" ht="16.5" customHeight="1" x14ac:dyDescent="0.25">
      <c r="B12" s="156"/>
      <c r="C12" s="39">
        <f t="shared" si="13"/>
        <v>42525</v>
      </c>
      <c r="D12" s="43"/>
      <c r="E12" s="115"/>
      <c r="F12" s="116"/>
      <c r="G12" s="127">
        <f>IF(L12="X",Gesamt!$D$9,
IF(K12="X",Gesamt!$D$10,
IF(F12-E12&lt;0,F12-E12+24,F12-E12)))</f>
        <v>0</v>
      </c>
      <c r="H12" s="121">
        <f t="shared" ref="H12:H13" si="14">SUM(M12:Q12)</f>
        <v>0</v>
      </c>
      <c r="I12" s="15">
        <f t="shared" si="1"/>
        <v>0</v>
      </c>
      <c r="J12" s="16">
        <f t="shared" si="2"/>
        <v>0</v>
      </c>
      <c r="K12" s="19" t="str">
        <f>IF(D12="Urlaub","X","")</f>
        <v/>
      </c>
      <c r="L12" s="17" t="str">
        <f t="shared" si="4"/>
        <v/>
      </c>
      <c r="M12" s="20" t="str">
        <f t="shared" si="5"/>
        <v/>
      </c>
      <c r="N12" s="21" t="str">
        <f t="shared" si="6"/>
        <v/>
      </c>
      <c r="O12" s="21" t="str">
        <f t="shared" si="7"/>
        <v/>
      </c>
      <c r="P12" s="21" t="str">
        <f t="shared" si="8"/>
        <v/>
      </c>
      <c r="Q12" s="21">
        <f t="shared" si="9"/>
        <v>0</v>
      </c>
      <c r="R12" s="21" t="b">
        <f>NOT(ISERROR(MATCH(C12,Feiertage!$C:$C,0)))</f>
        <v>0</v>
      </c>
      <c r="S12" s="21">
        <f t="shared" si="10"/>
        <v>0</v>
      </c>
      <c r="T12" s="21">
        <f t="shared" si="11"/>
        <v>0</v>
      </c>
      <c r="U12" s="21">
        <f t="shared" si="12"/>
        <v>0</v>
      </c>
    </row>
    <row r="13" spans="2:21" s="8" customFormat="1" ht="16.5" customHeight="1" x14ac:dyDescent="0.25">
      <c r="B13" s="156"/>
      <c r="C13" s="40">
        <f t="shared" si="13"/>
        <v>42526</v>
      </c>
      <c r="D13" s="44"/>
      <c r="E13" s="117"/>
      <c r="F13" s="118"/>
      <c r="G13" s="128">
        <f>IF(L13="X",Gesamt!$D$9,
IF(K13="X",Gesamt!$D$10,
IF(F13-E13&lt;0,F13-E13+24,F13-E13)))</f>
        <v>0</v>
      </c>
      <c r="H13" s="122">
        <f t="shared" si="14"/>
        <v>0</v>
      </c>
      <c r="I13" s="22">
        <f t="shared" si="1"/>
        <v>0</v>
      </c>
      <c r="J13" s="23">
        <f t="shared" si="2"/>
        <v>0</v>
      </c>
      <c r="K13" s="24" t="str">
        <f>IF(D13="Urlaub","X","")</f>
        <v/>
      </c>
      <c r="L13" s="25" t="str">
        <f>IF(D13="Krank","X","")</f>
        <v/>
      </c>
      <c r="M13" s="26" t="str">
        <f t="shared" si="5"/>
        <v/>
      </c>
      <c r="N13" s="27" t="str">
        <f>IF(R13,U13,"")</f>
        <v/>
      </c>
      <c r="O13" s="27" t="str">
        <f>IF(AND(NOT(R13),R14),SUM(S13:T13),"")</f>
        <v/>
      </c>
      <c r="P13" s="27">
        <f t="shared" si="8"/>
        <v>0</v>
      </c>
      <c r="Q13" s="27" t="str">
        <f t="shared" si="9"/>
        <v/>
      </c>
      <c r="R13" s="27" t="b">
        <f>NOT(ISERROR(MATCH(C13,Feiertage!$C:$C,0)))</f>
        <v>0</v>
      </c>
      <c r="S13" s="27">
        <f t="shared" si="10"/>
        <v>0</v>
      </c>
      <c r="T13" s="27">
        <f t="shared" si="11"/>
        <v>0</v>
      </c>
      <c r="U13" s="27">
        <f t="shared" si="12"/>
        <v>0</v>
      </c>
    </row>
    <row r="14" spans="2:21" s="28" customFormat="1" ht="16.5" customHeight="1" thickBot="1" x14ac:dyDescent="0.3">
      <c r="B14" s="157"/>
      <c r="C14" s="109">
        <f>C13+1</f>
        <v>42527</v>
      </c>
      <c r="D14" s="110"/>
      <c r="E14" s="161" t="s">
        <v>56</v>
      </c>
      <c r="F14" s="162"/>
      <c r="G14" s="129">
        <f>SUM(G7:G13)</f>
        <v>0</v>
      </c>
      <c r="H14" s="123">
        <f>SUM(H7:H13)</f>
        <v>0</v>
      </c>
      <c r="I14" s="29">
        <f>SUM(I7:I13)</f>
        <v>0</v>
      </c>
      <c r="J14" s="30">
        <f>SUM(J7:J13)</f>
        <v>0</v>
      </c>
      <c r="K14" s="31">
        <f>COUNTIF(K7:K13,"X")</f>
        <v>0</v>
      </c>
      <c r="L14" s="32">
        <f>COUNTIF(L7:L13,"X")</f>
        <v>0</v>
      </c>
      <c r="M14" s="33"/>
      <c r="N14" s="34"/>
      <c r="O14" s="34"/>
      <c r="P14" s="34"/>
      <c r="Q14" s="34"/>
      <c r="R14" s="34" t="b">
        <f>NOT(ISERROR(MATCH(C14,Feiertage!$C:$C,0)))</f>
        <v>0</v>
      </c>
      <c r="S14" s="34"/>
      <c r="T14" s="34"/>
      <c r="U14" s="35"/>
    </row>
    <row r="15" spans="2:21" s="8" customFormat="1" ht="16.5" customHeight="1" x14ac:dyDescent="0.25">
      <c r="B15" s="155">
        <f>WEEKNUM(C15,21)</f>
        <v>23</v>
      </c>
      <c r="C15" s="38">
        <f>C13+1</f>
        <v>42527</v>
      </c>
      <c r="D15" s="41"/>
      <c r="E15" s="111"/>
      <c r="F15" s="112"/>
      <c r="G15" s="126">
        <f>IF(L15="X",Gesamt!$D$9,
IF(K15="X",Gesamt!$D$10,
IF(F15-E15&lt;0,F15-E15+24,F15-E15)))</f>
        <v>0</v>
      </c>
      <c r="H15" s="120">
        <f t="shared" ref="H15:H18" si="15">SUM(M15:Q15)</f>
        <v>0</v>
      </c>
      <c r="I15" s="9">
        <f t="shared" ref="I15:I21" si="16">IF(AND(NOT(R16),WEEKDAY(C16,2)=7),
    IF(E15&gt;F15,F15,0),
    IF(AND(NOT(R15),WEEKDAY(C15,2)=7),
        IF(E15&gt;F15,24-E15,F15-E15),
        0))</f>
        <v>0</v>
      </c>
      <c r="J15" s="10">
        <f t="shared" ref="J15:J21" si="17">IF(AND(R15,R16),
    IF(E15&gt;F15,24-E15+F15,F15-E15),
    IF(R15,
        IF(E15&gt;F15,24-E15,F15-E15),
        IF(AND(R16,E15&gt;F15),F15,0)))</f>
        <v>0</v>
      </c>
      <c r="K15" s="7" t="str">
        <f t="shared" ref="K15:K18" si="18">IF(D15="Urlaub","X","")</f>
        <v/>
      </c>
      <c r="L15" s="11" t="str">
        <f t="shared" ref="L15:L20" si="19">IF(D15="Krank","X","")</f>
        <v/>
      </c>
      <c r="M15" s="12">
        <f t="shared" ref="M15:M21" si="20">IF(OR(R15,R16,WEEKDAY(C15,2)=7,WEEKDAY(C16,2)=7),"",SUM(S15:U15))</f>
        <v>0</v>
      </c>
      <c r="N15" s="13" t="str">
        <f t="shared" ref="N15:N20" si="21">IF(R15,U15,"")</f>
        <v/>
      </c>
      <c r="O15" s="13" t="str">
        <f t="shared" ref="O15:O20" si="22">IF(AND(NOT(R15),R16),SUM(S15:T15),"")</f>
        <v/>
      </c>
      <c r="P15" s="13" t="str">
        <f t="shared" ref="P15:P21" si="23">IF(AND(WEEKDAY(C15,2)=7,NOT(R15),NOT(R16)),U15,"")</f>
        <v/>
      </c>
      <c r="Q15" s="13" t="str">
        <f t="shared" ref="Q15:Q21" si="24">IF(AND(WEEKDAY(C16,2)=7,NOT(R15),NOT(R16)),SUM(S15:T15),"")</f>
        <v/>
      </c>
      <c r="R15" s="13" t="b">
        <f>NOT(ISERROR(MATCH(C15,Feiertage!$C:$C,0)))</f>
        <v>0</v>
      </c>
      <c r="S15" s="13">
        <f t="shared" ref="S15:S21" si="25">IF(OR(E15&gt;F15,F15&gt;6),
    IF(E15&lt;=6,6-E15,0),
    F15-E15)</f>
        <v>0</v>
      </c>
      <c r="T15" s="13">
        <f t="shared" ref="T15:T21" si="26">IF(E15&gt;F15,MIN(24-E15,4),
    IF(E15&gt;=20,F15-E15,MAX(F15-20,0)))</f>
        <v>0</v>
      </c>
      <c r="U15" s="13">
        <f t="shared" ref="U15:U21" si="27">IF(E15&gt;F15,MIN(F15,6),0)</f>
        <v>0</v>
      </c>
    </row>
    <row r="16" spans="2:21" s="8" customFormat="1" ht="16.5" customHeight="1" x14ac:dyDescent="0.25">
      <c r="B16" s="156"/>
      <c r="C16" s="39">
        <f>C15+1</f>
        <v>42528</v>
      </c>
      <c r="D16" s="42"/>
      <c r="E16" s="113"/>
      <c r="F16" s="114"/>
      <c r="G16" s="127">
        <f>IF(L16="X",Gesamt!$D$9,
IF(K16="X",Gesamt!$D$10,
IF(F16-E16&lt;0,F16-E16+24,F16-E16)))</f>
        <v>0</v>
      </c>
      <c r="H16" s="121">
        <f t="shared" si="15"/>
        <v>0</v>
      </c>
      <c r="I16" s="15">
        <f t="shared" si="16"/>
        <v>0</v>
      </c>
      <c r="J16" s="16">
        <f t="shared" si="17"/>
        <v>0</v>
      </c>
      <c r="K16" s="14" t="str">
        <f t="shared" si="18"/>
        <v/>
      </c>
      <c r="L16" s="17" t="str">
        <f t="shared" si="19"/>
        <v/>
      </c>
      <c r="M16" s="12">
        <f t="shared" si="20"/>
        <v>0</v>
      </c>
      <c r="N16" s="13" t="str">
        <f t="shared" si="21"/>
        <v/>
      </c>
      <c r="O16" s="13" t="str">
        <f t="shared" si="22"/>
        <v/>
      </c>
      <c r="P16" s="13" t="str">
        <f t="shared" si="23"/>
        <v/>
      </c>
      <c r="Q16" s="13" t="str">
        <f t="shared" si="24"/>
        <v/>
      </c>
      <c r="R16" s="13" t="b">
        <f>NOT(ISERROR(MATCH(C16,Feiertage!$C:$C,0)))</f>
        <v>0</v>
      </c>
      <c r="S16" s="13">
        <f t="shared" si="25"/>
        <v>0</v>
      </c>
      <c r="T16" s="13">
        <f t="shared" si="26"/>
        <v>0</v>
      </c>
      <c r="U16" s="13">
        <f t="shared" si="27"/>
        <v>0</v>
      </c>
    </row>
    <row r="17" spans="2:21" s="8" customFormat="1" ht="16.5" customHeight="1" x14ac:dyDescent="0.25">
      <c r="B17" s="156"/>
      <c r="C17" s="39">
        <f t="shared" ref="C17:C21" si="28">C16+1</f>
        <v>42529</v>
      </c>
      <c r="D17" s="42"/>
      <c r="E17" s="113"/>
      <c r="F17" s="114"/>
      <c r="G17" s="127">
        <f>IF(L17="X",Gesamt!$D$9,
IF(K17="X",Gesamt!$D$10,
IF(F17-E17&lt;0,F17-E17+24,F17-E17)))</f>
        <v>0</v>
      </c>
      <c r="H17" s="121">
        <f t="shared" si="15"/>
        <v>0</v>
      </c>
      <c r="I17" s="15">
        <f t="shared" si="16"/>
        <v>0</v>
      </c>
      <c r="J17" s="16">
        <f t="shared" si="17"/>
        <v>0</v>
      </c>
      <c r="K17" s="14" t="str">
        <f t="shared" si="18"/>
        <v/>
      </c>
      <c r="L17" s="17" t="str">
        <f t="shared" si="19"/>
        <v/>
      </c>
      <c r="M17" s="12">
        <f t="shared" si="20"/>
        <v>0</v>
      </c>
      <c r="N17" s="13" t="str">
        <f t="shared" si="21"/>
        <v/>
      </c>
      <c r="O17" s="13" t="str">
        <f t="shared" si="22"/>
        <v/>
      </c>
      <c r="P17" s="13" t="str">
        <f t="shared" si="23"/>
        <v/>
      </c>
      <c r="Q17" s="13" t="str">
        <f t="shared" si="24"/>
        <v/>
      </c>
      <c r="R17" s="13" t="b">
        <f>NOT(ISERROR(MATCH(C17,Feiertage!$C:$C,0)))</f>
        <v>0</v>
      </c>
      <c r="S17" s="13">
        <f t="shared" si="25"/>
        <v>0</v>
      </c>
      <c r="T17" s="13">
        <f t="shared" si="26"/>
        <v>0</v>
      </c>
      <c r="U17" s="13">
        <f t="shared" si="27"/>
        <v>0</v>
      </c>
    </row>
    <row r="18" spans="2:21" s="28" customFormat="1" ht="16.5" customHeight="1" x14ac:dyDescent="0.25">
      <c r="B18" s="156"/>
      <c r="C18" s="39">
        <f t="shared" si="28"/>
        <v>42530</v>
      </c>
      <c r="D18" s="43"/>
      <c r="E18" s="115"/>
      <c r="F18" s="116"/>
      <c r="G18" s="127">
        <f>IF(L18="X",Gesamt!$D$9,
IF(K18="X",Gesamt!$D$10,
IF(F18-E18&lt;0,F18-E18+24,F18-E18)))</f>
        <v>0</v>
      </c>
      <c r="H18" s="121">
        <f t="shared" si="15"/>
        <v>0</v>
      </c>
      <c r="I18" s="15">
        <f t="shared" si="16"/>
        <v>0</v>
      </c>
      <c r="J18" s="16">
        <f t="shared" si="17"/>
        <v>0</v>
      </c>
      <c r="K18" s="19" t="str">
        <f t="shared" si="18"/>
        <v/>
      </c>
      <c r="L18" s="17" t="str">
        <f t="shared" si="19"/>
        <v/>
      </c>
      <c r="M18" s="12">
        <f t="shared" si="20"/>
        <v>0</v>
      </c>
      <c r="N18" s="13" t="str">
        <f t="shared" si="21"/>
        <v/>
      </c>
      <c r="O18" s="13" t="str">
        <f t="shared" si="22"/>
        <v/>
      </c>
      <c r="P18" s="13" t="str">
        <f t="shared" si="23"/>
        <v/>
      </c>
      <c r="Q18" s="13" t="str">
        <f t="shared" si="24"/>
        <v/>
      </c>
      <c r="R18" s="13" t="b">
        <f>NOT(ISERROR(MATCH(C18,Feiertage!$C:$C,0)))</f>
        <v>0</v>
      </c>
      <c r="S18" s="13">
        <f t="shared" si="25"/>
        <v>0</v>
      </c>
      <c r="T18" s="13">
        <f t="shared" si="26"/>
        <v>0</v>
      </c>
      <c r="U18" s="13">
        <f t="shared" si="27"/>
        <v>0</v>
      </c>
    </row>
    <row r="19" spans="2:21" s="8" customFormat="1" ht="16.5" customHeight="1" x14ac:dyDescent="0.25">
      <c r="B19" s="156"/>
      <c r="C19" s="39">
        <f t="shared" si="28"/>
        <v>42531</v>
      </c>
      <c r="D19" s="43"/>
      <c r="E19" s="115"/>
      <c r="F19" s="116"/>
      <c r="G19" s="127">
        <f>IF(L19="X",Gesamt!$D$9,
IF(K19="X",Gesamt!$D$10,
IF(F19-E19&lt;0,F19-E19+24,F19-E19)))</f>
        <v>0</v>
      </c>
      <c r="H19" s="121">
        <f>SUM(M19:Q19)</f>
        <v>0</v>
      </c>
      <c r="I19" s="15">
        <f t="shared" si="16"/>
        <v>0</v>
      </c>
      <c r="J19" s="16">
        <f t="shared" si="17"/>
        <v>0</v>
      </c>
      <c r="K19" s="19" t="str">
        <f>IF(D19="Urlaub","X","")</f>
        <v/>
      </c>
      <c r="L19" s="17" t="str">
        <f t="shared" si="19"/>
        <v/>
      </c>
      <c r="M19" s="12">
        <f t="shared" si="20"/>
        <v>0</v>
      </c>
      <c r="N19" s="13" t="str">
        <f t="shared" si="21"/>
        <v/>
      </c>
      <c r="O19" s="13" t="str">
        <f t="shared" si="22"/>
        <v/>
      </c>
      <c r="P19" s="13" t="str">
        <f t="shared" si="23"/>
        <v/>
      </c>
      <c r="Q19" s="13" t="str">
        <f t="shared" si="24"/>
        <v/>
      </c>
      <c r="R19" s="13" t="b">
        <f>NOT(ISERROR(MATCH(C19,Feiertage!$C:$C,0)))</f>
        <v>0</v>
      </c>
      <c r="S19" s="13">
        <f t="shared" si="25"/>
        <v>0</v>
      </c>
      <c r="T19" s="13">
        <f t="shared" si="26"/>
        <v>0</v>
      </c>
      <c r="U19" s="13">
        <f t="shared" si="27"/>
        <v>0</v>
      </c>
    </row>
    <row r="20" spans="2:21" s="8" customFormat="1" ht="16.5" customHeight="1" x14ac:dyDescent="0.25">
      <c r="B20" s="156"/>
      <c r="C20" s="39">
        <f t="shared" si="28"/>
        <v>42532</v>
      </c>
      <c r="D20" s="43"/>
      <c r="E20" s="115"/>
      <c r="F20" s="116"/>
      <c r="G20" s="127">
        <f>IF(L20="X",Gesamt!$D$9,
IF(K20="X",Gesamt!$D$10,
IF(F20-E20&lt;0,F20-E20+24,F20-E20)))</f>
        <v>0</v>
      </c>
      <c r="H20" s="121">
        <f t="shared" ref="H20:H21" si="29">SUM(M20:Q20)</f>
        <v>0</v>
      </c>
      <c r="I20" s="15">
        <f t="shared" si="16"/>
        <v>0</v>
      </c>
      <c r="J20" s="16">
        <f t="shared" si="17"/>
        <v>0</v>
      </c>
      <c r="K20" s="19" t="str">
        <f>IF(D20="Urlaub","X","")</f>
        <v/>
      </c>
      <c r="L20" s="17" t="str">
        <f t="shared" si="19"/>
        <v/>
      </c>
      <c r="M20" s="20" t="str">
        <f t="shared" si="20"/>
        <v/>
      </c>
      <c r="N20" s="21" t="str">
        <f t="shared" si="21"/>
        <v/>
      </c>
      <c r="O20" s="21" t="str">
        <f t="shared" si="22"/>
        <v/>
      </c>
      <c r="P20" s="21" t="str">
        <f t="shared" si="23"/>
        <v/>
      </c>
      <c r="Q20" s="21">
        <f t="shared" si="24"/>
        <v>0</v>
      </c>
      <c r="R20" s="21" t="b">
        <f>NOT(ISERROR(MATCH(C20,Feiertage!$C:$C,0)))</f>
        <v>0</v>
      </c>
      <c r="S20" s="21">
        <f t="shared" si="25"/>
        <v>0</v>
      </c>
      <c r="T20" s="21">
        <f t="shared" si="26"/>
        <v>0</v>
      </c>
      <c r="U20" s="21">
        <f t="shared" si="27"/>
        <v>0</v>
      </c>
    </row>
    <row r="21" spans="2:21" s="8" customFormat="1" ht="16.5" customHeight="1" x14ac:dyDescent="0.25">
      <c r="B21" s="156"/>
      <c r="C21" s="40">
        <f t="shared" si="28"/>
        <v>42533</v>
      </c>
      <c r="D21" s="44"/>
      <c r="E21" s="117"/>
      <c r="F21" s="118"/>
      <c r="G21" s="128">
        <f>IF(L21="X",Gesamt!$D$9,
IF(K21="X",Gesamt!$D$10,
IF(F21-E21&lt;0,F21-E21+24,F21-E21)))</f>
        <v>0</v>
      </c>
      <c r="H21" s="122">
        <f t="shared" si="29"/>
        <v>0</v>
      </c>
      <c r="I21" s="22">
        <f t="shared" si="16"/>
        <v>0</v>
      </c>
      <c r="J21" s="23">
        <f t="shared" si="17"/>
        <v>0</v>
      </c>
      <c r="K21" s="24" t="str">
        <f>IF(D21="Urlaub","X","")</f>
        <v/>
      </c>
      <c r="L21" s="25" t="str">
        <f>IF(D21="Krank","X","")</f>
        <v/>
      </c>
      <c r="M21" s="26" t="str">
        <f t="shared" si="20"/>
        <v/>
      </c>
      <c r="N21" s="27" t="str">
        <f>IF(R21,U21,"")</f>
        <v/>
      </c>
      <c r="O21" s="27" t="str">
        <f>IF(AND(NOT(R21),R22),SUM(S21:T21),"")</f>
        <v/>
      </c>
      <c r="P21" s="27">
        <f t="shared" si="23"/>
        <v>0</v>
      </c>
      <c r="Q21" s="27" t="str">
        <f t="shared" si="24"/>
        <v/>
      </c>
      <c r="R21" s="27" t="b">
        <f>NOT(ISERROR(MATCH(C21,Feiertage!$C:$C,0)))</f>
        <v>0</v>
      </c>
      <c r="S21" s="27">
        <f t="shared" si="25"/>
        <v>0</v>
      </c>
      <c r="T21" s="27">
        <f t="shared" si="26"/>
        <v>0</v>
      </c>
      <c r="U21" s="27">
        <f t="shared" si="27"/>
        <v>0</v>
      </c>
    </row>
    <row r="22" spans="2:21" s="28" customFormat="1" ht="16.5" customHeight="1" thickBot="1" x14ac:dyDescent="0.3">
      <c r="B22" s="157"/>
      <c r="C22" s="109">
        <f>C21+1</f>
        <v>42534</v>
      </c>
      <c r="D22" s="110"/>
      <c r="E22" s="161" t="s">
        <v>56</v>
      </c>
      <c r="F22" s="162"/>
      <c r="G22" s="129">
        <f>SUM(G15:G21)</f>
        <v>0</v>
      </c>
      <c r="H22" s="123">
        <f>SUM(H15:H21)</f>
        <v>0</v>
      </c>
      <c r="I22" s="29">
        <f>SUM(I15:I21)</f>
        <v>0</v>
      </c>
      <c r="J22" s="30">
        <f>SUM(J15:J21)</f>
        <v>0</v>
      </c>
      <c r="K22" s="31">
        <f>COUNTIF(K15:K21,"X")</f>
        <v>0</v>
      </c>
      <c r="L22" s="32">
        <f>COUNTIF(L15:L21,"X")</f>
        <v>0</v>
      </c>
      <c r="M22" s="33"/>
      <c r="N22" s="34"/>
      <c r="O22" s="34"/>
      <c r="P22" s="34"/>
      <c r="Q22" s="34"/>
      <c r="R22" s="34" t="b">
        <f>NOT(ISERROR(MATCH(C22,Feiertage!$C:$C,0)))</f>
        <v>0</v>
      </c>
      <c r="S22" s="34"/>
      <c r="T22" s="34"/>
      <c r="U22" s="35"/>
    </row>
    <row r="23" spans="2:21" s="8" customFormat="1" ht="16.5" customHeight="1" x14ac:dyDescent="0.25">
      <c r="B23" s="155">
        <f>WEEKNUM(C23,21)</f>
        <v>24</v>
      </c>
      <c r="C23" s="38">
        <f>C21+1</f>
        <v>42534</v>
      </c>
      <c r="D23" s="41"/>
      <c r="E23" s="111"/>
      <c r="F23" s="112"/>
      <c r="G23" s="126">
        <f>IF(L23="X",Gesamt!$D$9,
IF(K23="X",Gesamt!$D$10,
IF(F23-E23&lt;0,F23-E23+24,F23-E23)))</f>
        <v>0</v>
      </c>
      <c r="H23" s="120">
        <f t="shared" ref="H23:H26" si="30">SUM(M23:Q23)</f>
        <v>0</v>
      </c>
      <c r="I23" s="9">
        <f t="shared" ref="I23:I29" si="31">IF(AND(NOT(R24),WEEKDAY(C24,2)=7),
    IF(E23&gt;F23,F23,0),
    IF(AND(NOT(R23),WEEKDAY(C23,2)=7),
        IF(E23&gt;F23,24-E23,F23-E23),
        0))</f>
        <v>0</v>
      </c>
      <c r="J23" s="10">
        <f t="shared" ref="J23:J29" si="32">IF(AND(R23,R24),
    IF(E23&gt;F23,24-E23+F23,F23-E23),
    IF(R23,
        IF(E23&gt;F23,24-E23,F23-E23),
        IF(AND(R24,E23&gt;F23),F23,0)))</f>
        <v>0</v>
      </c>
      <c r="K23" s="7" t="str">
        <f t="shared" ref="K23:K26" si="33">IF(D23="Urlaub","X","")</f>
        <v/>
      </c>
      <c r="L23" s="11" t="str">
        <f t="shared" ref="L23:L28" si="34">IF(D23="Krank","X","")</f>
        <v/>
      </c>
      <c r="M23" s="12">
        <f t="shared" ref="M23:M29" si="35">IF(OR(R23,R24,WEEKDAY(C23,2)=7,WEEKDAY(C24,2)=7),"",SUM(S23:U23))</f>
        <v>0</v>
      </c>
      <c r="N23" s="13" t="str">
        <f t="shared" ref="N23:N28" si="36">IF(R23,U23,"")</f>
        <v/>
      </c>
      <c r="O23" s="13" t="str">
        <f t="shared" ref="O23:O28" si="37">IF(AND(NOT(R23),R24),SUM(S23:T23),"")</f>
        <v/>
      </c>
      <c r="P23" s="13" t="str">
        <f t="shared" ref="P23:P29" si="38">IF(AND(WEEKDAY(C23,2)=7,NOT(R23),NOT(R24)),U23,"")</f>
        <v/>
      </c>
      <c r="Q23" s="13" t="str">
        <f t="shared" ref="Q23:Q29" si="39">IF(AND(WEEKDAY(C24,2)=7,NOT(R23),NOT(R24)),SUM(S23:T23),"")</f>
        <v/>
      </c>
      <c r="R23" s="13" t="b">
        <f>NOT(ISERROR(MATCH(C23,Feiertage!$C:$C,0)))</f>
        <v>0</v>
      </c>
      <c r="S23" s="13">
        <f t="shared" ref="S23:S29" si="40">IF(OR(E23&gt;F23,F23&gt;6),
    IF(E23&lt;=6,6-E23,0),
    F23-E23)</f>
        <v>0</v>
      </c>
      <c r="T23" s="13">
        <f t="shared" ref="T23:T29" si="41">IF(E23&gt;F23,MIN(24-E23,4),
    IF(E23&gt;=20,F23-E23,MAX(F23-20,0)))</f>
        <v>0</v>
      </c>
      <c r="U23" s="13">
        <f t="shared" ref="U23:U29" si="42">IF(E23&gt;F23,MIN(F23,6),0)</f>
        <v>0</v>
      </c>
    </row>
    <row r="24" spans="2:21" s="8" customFormat="1" ht="16.5" customHeight="1" x14ac:dyDescent="0.25">
      <c r="B24" s="156"/>
      <c r="C24" s="39">
        <f>C23+1</f>
        <v>42535</v>
      </c>
      <c r="D24" s="42"/>
      <c r="E24" s="113"/>
      <c r="F24" s="114"/>
      <c r="G24" s="127">
        <f>IF(L24="X",Gesamt!$D$9,
IF(K24="X",Gesamt!$D$10,
IF(F24-E24&lt;0,F24-E24+24,F24-E24)))</f>
        <v>0</v>
      </c>
      <c r="H24" s="121">
        <f t="shared" si="30"/>
        <v>0</v>
      </c>
      <c r="I24" s="15">
        <f t="shared" si="31"/>
        <v>0</v>
      </c>
      <c r="J24" s="16">
        <f t="shared" si="32"/>
        <v>0</v>
      </c>
      <c r="K24" s="14" t="str">
        <f t="shared" si="33"/>
        <v/>
      </c>
      <c r="L24" s="17" t="str">
        <f t="shared" si="34"/>
        <v/>
      </c>
      <c r="M24" s="12">
        <f t="shared" si="35"/>
        <v>0</v>
      </c>
      <c r="N24" s="13" t="str">
        <f t="shared" si="36"/>
        <v/>
      </c>
      <c r="O24" s="13" t="str">
        <f t="shared" si="37"/>
        <v/>
      </c>
      <c r="P24" s="13" t="str">
        <f t="shared" si="38"/>
        <v/>
      </c>
      <c r="Q24" s="13" t="str">
        <f t="shared" si="39"/>
        <v/>
      </c>
      <c r="R24" s="13" t="b">
        <f>NOT(ISERROR(MATCH(C24,Feiertage!$C:$C,0)))</f>
        <v>0</v>
      </c>
      <c r="S24" s="13">
        <f t="shared" si="40"/>
        <v>0</v>
      </c>
      <c r="T24" s="13">
        <f t="shared" si="41"/>
        <v>0</v>
      </c>
      <c r="U24" s="13">
        <f t="shared" si="42"/>
        <v>0</v>
      </c>
    </row>
    <row r="25" spans="2:21" s="8" customFormat="1" ht="16.5" customHeight="1" x14ac:dyDescent="0.25">
      <c r="B25" s="156"/>
      <c r="C25" s="39">
        <f t="shared" ref="C25:C29" si="43">C24+1</f>
        <v>42536</v>
      </c>
      <c r="D25" s="42"/>
      <c r="E25" s="113"/>
      <c r="F25" s="114"/>
      <c r="G25" s="127">
        <f>IF(L25="X",Gesamt!$D$9,
IF(K25="X",Gesamt!$D$10,
IF(F25-E25&lt;0,F25-E25+24,F25-E25)))</f>
        <v>0</v>
      </c>
      <c r="H25" s="121">
        <f t="shared" si="30"/>
        <v>0</v>
      </c>
      <c r="I25" s="15">
        <f t="shared" si="31"/>
        <v>0</v>
      </c>
      <c r="J25" s="16">
        <f t="shared" si="32"/>
        <v>0</v>
      </c>
      <c r="K25" s="14" t="str">
        <f t="shared" si="33"/>
        <v/>
      </c>
      <c r="L25" s="17" t="str">
        <f t="shared" si="34"/>
        <v/>
      </c>
      <c r="M25" s="12">
        <f t="shared" si="35"/>
        <v>0</v>
      </c>
      <c r="N25" s="13" t="str">
        <f t="shared" si="36"/>
        <v/>
      </c>
      <c r="O25" s="13" t="str">
        <f t="shared" si="37"/>
        <v/>
      </c>
      <c r="P25" s="13" t="str">
        <f t="shared" si="38"/>
        <v/>
      </c>
      <c r="Q25" s="13" t="str">
        <f t="shared" si="39"/>
        <v/>
      </c>
      <c r="R25" s="13" t="b">
        <f>NOT(ISERROR(MATCH(C25,Feiertage!$C:$C,0)))</f>
        <v>0</v>
      </c>
      <c r="S25" s="13">
        <f t="shared" si="40"/>
        <v>0</v>
      </c>
      <c r="T25" s="13">
        <f t="shared" si="41"/>
        <v>0</v>
      </c>
      <c r="U25" s="13">
        <f t="shared" si="42"/>
        <v>0</v>
      </c>
    </row>
    <row r="26" spans="2:21" s="28" customFormat="1" ht="16.5" customHeight="1" x14ac:dyDescent="0.25">
      <c r="B26" s="156"/>
      <c r="C26" s="39">
        <f t="shared" si="43"/>
        <v>42537</v>
      </c>
      <c r="D26" s="43"/>
      <c r="E26" s="115"/>
      <c r="F26" s="116"/>
      <c r="G26" s="127">
        <f>IF(L26="X",Gesamt!$D$9,
IF(K26="X",Gesamt!$D$10,
IF(F26-E26&lt;0,F26-E26+24,F26-E26)))</f>
        <v>0</v>
      </c>
      <c r="H26" s="121">
        <f t="shared" si="30"/>
        <v>0</v>
      </c>
      <c r="I26" s="15">
        <f t="shared" si="31"/>
        <v>0</v>
      </c>
      <c r="J26" s="16">
        <f t="shared" si="32"/>
        <v>0</v>
      </c>
      <c r="K26" s="19" t="str">
        <f t="shared" si="33"/>
        <v/>
      </c>
      <c r="L26" s="17" t="str">
        <f t="shared" si="34"/>
        <v/>
      </c>
      <c r="M26" s="12">
        <f t="shared" si="35"/>
        <v>0</v>
      </c>
      <c r="N26" s="13" t="str">
        <f t="shared" si="36"/>
        <v/>
      </c>
      <c r="O26" s="13" t="str">
        <f t="shared" si="37"/>
        <v/>
      </c>
      <c r="P26" s="13" t="str">
        <f t="shared" si="38"/>
        <v/>
      </c>
      <c r="Q26" s="13" t="str">
        <f t="shared" si="39"/>
        <v/>
      </c>
      <c r="R26" s="13" t="b">
        <f>NOT(ISERROR(MATCH(C26,Feiertage!$C:$C,0)))</f>
        <v>0</v>
      </c>
      <c r="S26" s="13">
        <f t="shared" si="40"/>
        <v>0</v>
      </c>
      <c r="T26" s="13">
        <f t="shared" si="41"/>
        <v>0</v>
      </c>
      <c r="U26" s="13">
        <f t="shared" si="42"/>
        <v>0</v>
      </c>
    </row>
    <row r="27" spans="2:21" s="8" customFormat="1" ht="16.5" customHeight="1" x14ac:dyDescent="0.25">
      <c r="B27" s="156"/>
      <c r="C27" s="39">
        <f t="shared" si="43"/>
        <v>42538</v>
      </c>
      <c r="D27" s="43"/>
      <c r="E27" s="115"/>
      <c r="F27" s="116"/>
      <c r="G27" s="127">
        <f>IF(L27="X",Gesamt!$D$9,
IF(K27="X",Gesamt!$D$10,
IF(F27-E27&lt;0,F27-E27+24,F27-E27)))</f>
        <v>0</v>
      </c>
      <c r="H27" s="121">
        <f>SUM(M27:Q27)</f>
        <v>0</v>
      </c>
      <c r="I27" s="15">
        <f t="shared" si="31"/>
        <v>0</v>
      </c>
      <c r="J27" s="16">
        <f t="shared" si="32"/>
        <v>0</v>
      </c>
      <c r="K27" s="19" t="str">
        <f>IF(D27="Urlaub","X","")</f>
        <v/>
      </c>
      <c r="L27" s="17" t="str">
        <f t="shared" si="34"/>
        <v/>
      </c>
      <c r="M27" s="12">
        <f t="shared" si="35"/>
        <v>0</v>
      </c>
      <c r="N27" s="13" t="str">
        <f t="shared" si="36"/>
        <v/>
      </c>
      <c r="O27" s="13" t="str">
        <f t="shared" si="37"/>
        <v/>
      </c>
      <c r="P27" s="13" t="str">
        <f t="shared" si="38"/>
        <v/>
      </c>
      <c r="Q27" s="13" t="str">
        <f t="shared" si="39"/>
        <v/>
      </c>
      <c r="R27" s="13" t="b">
        <f>NOT(ISERROR(MATCH(C27,Feiertage!$C:$C,0)))</f>
        <v>0</v>
      </c>
      <c r="S27" s="13">
        <f t="shared" si="40"/>
        <v>0</v>
      </c>
      <c r="T27" s="13">
        <f t="shared" si="41"/>
        <v>0</v>
      </c>
      <c r="U27" s="13">
        <f t="shared" si="42"/>
        <v>0</v>
      </c>
    </row>
    <row r="28" spans="2:21" s="8" customFormat="1" ht="16.5" customHeight="1" x14ac:dyDescent="0.25">
      <c r="B28" s="156"/>
      <c r="C28" s="39">
        <f t="shared" si="43"/>
        <v>42539</v>
      </c>
      <c r="D28" s="43"/>
      <c r="E28" s="115"/>
      <c r="F28" s="116"/>
      <c r="G28" s="127">
        <f>IF(L28="X",Gesamt!$D$9,
IF(K28="X",Gesamt!$D$10,
IF(F28-E28&lt;0,F28-E28+24,F28-E28)))</f>
        <v>0</v>
      </c>
      <c r="H28" s="121">
        <f t="shared" ref="H28:H29" si="44">SUM(M28:Q28)</f>
        <v>0</v>
      </c>
      <c r="I28" s="15">
        <f t="shared" si="31"/>
        <v>0</v>
      </c>
      <c r="J28" s="16">
        <f t="shared" si="32"/>
        <v>0</v>
      </c>
      <c r="K28" s="19" t="str">
        <f>IF(D28="Urlaub","X","")</f>
        <v/>
      </c>
      <c r="L28" s="17" t="str">
        <f t="shared" si="34"/>
        <v/>
      </c>
      <c r="M28" s="20" t="str">
        <f t="shared" si="35"/>
        <v/>
      </c>
      <c r="N28" s="21" t="str">
        <f t="shared" si="36"/>
        <v/>
      </c>
      <c r="O28" s="21" t="str">
        <f t="shared" si="37"/>
        <v/>
      </c>
      <c r="P28" s="21" t="str">
        <f t="shared" si="38"/>
        <v/>
      </c>
      <c r="Q28" s="21">
        <f t="shared" si="39"/>
        <v>0</v>
      </c>
      <c r="R28" s="21" t="b">
        <f>NOT(ISERROR(MATCH(C28,Feiertage!$C:$C,0)))</f>
        <v>0</v>
      </c>
      <c r="S28" s="21">
        <f t="shared" si="40"/>
        <v>0</v>
      </c>
      <c r="T28" s="21">
        <f t="shared" si="41"/>
        <v>0</v>
      </c>
      <c r="U28" s="21">
        <f t="shared" si="42"/>
        <v>0</v>
      </c>
    </row>
    <row r="29" spans="2:21" s="8" customFormat="1" ht="16.5" customHeight="1" x14ac:dyDescent="0.25">
      <c r="B29" s="156"/>
      <c r="C29" s="40">
        <f t="shared" si="43"/>
        <v>42540</v>
      </c>
      <c r="D29" s="44"/>
      <c r="E29" s="117"/>
      <c r="F29" s="118"/>
      <c r="G29" s="128">
        <f>IF(L29="X",Gesamt!$D$9,
IF(K29="X",Gesamt!$D$10,
IF(F29-E29&lt;0,F29-E29+24,F29-E29)))</f>
        <v>0</v>
      </c>
      <c r="H29" s="122">
        <f t="shared" si="44"/>
        <v>0</v>
      </c>
      <c r="I29" s="22">
        <f t="shared" si="31"/>
        <v>0</v>
      </c>
      <c r="J29" s="23">
        <f t="shared" si="32"/>
        <v>0</v>
      </c>
      <c r="K29" s="24" t="str">
        <f>IF(D29="Urlaub","X","")</f>
        <v/>
      </c>
      <c r="L29" s="25" t="str">
        <f>IF(D29="Krank","X","")</f>
        <v/>
      </c>
      <c r="M29" s="26" t="str">
        <f t="shared" si="35"/>
        <v/>
      </c>
      <c r="N29" s="27" t="str">
        <f>IF(R29,U29,"")</f>
        <v/>
      </c>
      <c r="O29" s="27" t="str">
        <f>IF(AND(NOT(R29),R30),SUM(S29:T29),"")</f>
        <v/>
      </c>
      <c r="P29" s="27">
        <f t="shared" si="38"/>
        <v>0</v>
      </c>
      <c r="Q29" s="27" t="str">
        <f t="shared" si="39"/>
        <v/>
      </c>
      <c r="R29" s="27" t="b">
        <f>NOT(ISERROR(MATCH(C29,Feiertage!$C:$C,0)))</f>
        <v>0</v>
      </c>
      <c r="S29" s="27">
        <f t="shared" si="40"/>
        <v>0</v>
      </c>
      <c r="T29" s="27">
        <f t="shared" si="41"/>
        <v>0</v>
      </c>
      <c r="U29" s="27">
        <f t="shared" si="42"/>
        <v>0</v>
      </c>
    </row>
    <row r="30" spans="2:21" s="28" customFormat="1" ht="16.5" customHeight="1" thickBot="1" x14ac:dyDescent="0.3">
      <c r="B30" s="157"/>
      <c r="C30" s="109">
        <f>C29+1</f>
        <v>42541</v>
      </c>
      <c r="D30" s="110"/>
      <c r="E30" s="161" t="s">
        <v>56</v>
      </c>
      <c r="F30" s="162"/>
      <c r="G30" s="129">
        <f>SUM(G23:G29)</f>
        <v>0</v>
      </c>
      <c r="H30" s="123">
        <f>SUM(H23:H29)</f>
        <v>0</v>
      </c>
      <c r="I30" s="29">
        <f>SUM(I23:I29)</f>
        <v>0</v>
      </c>
      <c r="J30" s="30">
        <f>SUM(J23:J29)</f>
        <v>0</v>
      </c>
      <c r="K30" s="31">
        <f>COUNTIF(K23:K29,"X")</f>
        <v>0</v>
      </c>
      <c r="L30" s="32">
        <f>COUNTIF(L23:L29,"X")</f>
        <v>0</v>
      </c>
      <c r="M30" s="33"/>
      <c r="N30" s="34"/>
      <c r="O30" s="34"/>
      <c r="P30" s="34"/>
      <c r="Q30" s="34"/>
      <c r="R30" s="34" t="b">
        <f>NOT(ISERROR(MATCH(C30,Feiertage!$C:$C,0)))</f>
        <v>0</v>
      </c>
      <c r="S30" s="34"/>
      <c r="T30" s="34"/>
      <c r="U30" s="35"/>
    </row>
    <row r="31" spans="2:21" s="8" customFormat="1" ht="16.5" customHeight="1" x14ac:dyDescent="0.25">
      <c r="B31" s="155">
        <f>WEEKNUM(C31,21)</f>
        <v>25</v>
      </c>
      <c r="C31" s="38">
        <f>C29+1</f>
        <v>42541</v>
      </c>
      <c r="D31" s="41"/>
      <c r="E31" s="111"/>
      <c r="F31" s="112"/>
      <c r="G31" s="126">
        <f>IF(L31="X",Gesamt!$D$9,
IF(K31="X",Gesamt!$D$10,
IF(F31-E31&lt;0,F31-E31+24,F31-E31)))</f>
        <v>0</v>
      </c>
      <c r="H31" s="120">
        <f t="shared" ref="H31:H34" si="45">SUM(M31:Q31)</f>
        <v>0</v>
      </c>
      <c r="I31" s="9">
        <f t="shared" ref="I31:I37" si="46">IF(AND(NOT(R32),WEEKDAY(C32,2)=7),
    IF(E31&gt;F31,F31,0),
    IF(AND(NOT(R31),WEEKDAY(C31,2)=7),
        IF(E31&gt;F31,24-E31,F31-E31),
        0))</f>
        <v>0</v>
      </c>
      <c r="J31" s="10">
        <f t="shared" ref="J31:J37" si="47">IF(AND(R31,R32),
    IF(E31&gt;F31,24-E31+F31,F31-E31),
    IF(R31,
        IF(E31&gt;F31,24-E31,F31-E31),
        IF(AND(R32,E31&gt;F31),F31,0)))</f>
        <v>0</v>
      </c>
      <c r="K31" s="7" t="str">
        <f t="shared" ref="K31:K34" si="48">IF(D31="Urlaub","X","")</f>
        <v/>
      </c>
      <c r="L31" s="11" t="str">
        <f t="shared" ref="L31:L36" si="49">IF(D31="Krank","X","")</f>
        <v/>
      </c>
      <c r="M31" s="12">
        <f t="shared" ref="M31:M37" si="50">IF(OR(R31,R32,WEEKDAY(C31,2)=7,WEEKDAY(C32,2)=7),"",SUM(S31:U31))</f>
        <v>0</v>
      </c>
      <c r="N31" s="13" t="str">
        <f t="shared" ref="N31:N36" si="51">IF(R31,U31,"")</f>
        <v/>
      </c>
      <c r="O31" s="13" t="str">
        <f t="shared" ref="O31:O36" si="52">IF(AND(NOT(R31),R32),SUM(S31:T31),"")</f>
        <v/>
      </c>
      <c r="P31" s="13" t="str">
        <f t="shared" ref="P31:P37" si="53">IF(AND(WEEKDAY(C31,2)=7,NOT(R31),NOT(R32)),U31,"")</f>
        <v/>
      </c>
      <c r="Q31" s="13" t="str">
        <f t="shared" ref="Q31:Q37" si="54">IF(AND(WEEKDAY(C32,2)=7,NOT(R31),NOT(R32)),SUM(S31:T31),"")</f>
        <v/>
      </c>
      <c r="R31" s="13" t="b">
        <f>NOT(ISERROR(MATCH(C31,Feiertage!$C:$C,0)))</f>
        <v>0</v>
      </c>
      <c r="S31" s="13">
        <f t="shared" ref="S31:S37" si="55">IF(OR(E31&gt;F31,F31&gt;6),
    IF(E31&lt;=6,6-E31,0),
    F31-E31)</f>
        <v>0</v>
      </c>
      <c r="T31" s="13">
        <f t="shared" ref="T31:T37" si="56">IF(E31&gt;F31,MIN(24-E31,4),
    IF(E31&gt;=20,F31-E31,MAX(F31-20,0)))</f>
        <v>0</v>
      </c>
      <c r="U31" s="13">
        <f t="shared" ref="U31:U37" si="57">IF(E31&gt;F31,MIN(F31,6),0)</f>
        <v>0</v>
      </c>
    </row>
    <row r="32" spans="2:21" s="8" customFormat="1" ht="16.5" customHeight="1" x14ac:dyDescent="0.25">
      <c r="B32" s="156"/>
      <c r="C32" s="39">
        <f>C31+1</f>
        <v>42542</v>
      </c>
      <c r="D32" s="42"/>
      <c r="E32" s="113"/>
      <c r="F32" s="114"/>
      <c r="G32" s="127">
        <f>IF(L32="X",Gesamt!$D$9,
IF(K32="X",Gesamt!$D$10,
IF(F32-E32&lt;0,F32-E32+24,F32-E32)))</f>
        <v>0</v>
      </c>
      <c r="H32" s="121">
        <f t="shared" si="45"/>
        <v>0</v>
      </c>
      <c r="I32" s="15">
        <f t="shared" si="46"/>
        <v>0</v>
      </c>
      <c r="J32" s="16">
        <f t="shared" si="47"/>
        <v>0</v>
      </c>
      <c r="K32" s="14" t="str">
        <f t="shared" si="48"/>
        <v/>
      </c>
      <c r="L32" s="17" t="str">
        <f t="shared" si="49"/>
        <v/>
      </c>
      <c r="M32" s="12">
        <f t="shared" si="50"/>
        <v>0</v>
      </c>
      <c r="N32" s="13" t="str">
        <f t="shared" si="51"/>
        <v/>
      </c>
      <c r="O32" s="13" t="str">
        <f t="shared" si="52"/>
        <v/>
      </c>
      <c r="P32" s="13" t="str">
        <f t="shared" si="53"/>
        <v/>
      </c>
      <c r="Q32" s="13" t="str">
        <f t="shared" si="54"/>
        <v/>
      </c>
      <c r="R32" s="13" t="b">
        <f>NOT(ISERROR(MATCH(C32,Feiertage!$C:$C,0)))</f>
        <v>0</v>
      </c>
      <c r="S32" s="13">
        <f t="shared" si="55"/>
        <v>0</v>
      </c>
      <c r="T32" s="13">
        <f t="shared" si="56"/>
        <v>0</v>
      </c>
      <c r="U32" s="13">
        <f t="shared" si="57"/>
        <v>0</v>
      </c>
    </row>
    <row r="33" spans="2:21" s="8" customFormat="1" ht="16.5" customHeight="1" x14ac:dyDescent="0.25">
      <c r="B33" s="156"/>
      <c r="C33" s="39">
        <f t="shared" ref="C33:C37" si="58">C32+1</f>
        <v>42543</v>
      </c>
      <c r="D33" s="42"/>
      <c r="E33" s="113"/>
      <c r="F33" s="114"/>
      <c r="G33" s="127">
        <f>IF(L33="X",Gesamt!$D$9,
IF(K33="X",Gesamt!$D$10,
IF(F33-E33&lt;0,F33-E33+24,F33-E33)))</f>
        <v>0</v>
      </c>
      <c r="H33" s="121">
        <f t="shared" si="45"/>
        <v>0</v>
      </c>
      <c r="I33" s="15">
        <f t="shared" si="46"/>
        <v>0</v>
      </c>
      <c r="J33" s="16">
        <f t="shared" si="47"/>
        <v>0</v>
      </c>
      <c r="K33" s="14" t="str">
        <f t="shared" si="48"/>
        <v/>
      </c>
      <c r="L33" s="17" t="str">
        <f t="shared" si="49"/>
        <v/>
      </c>
      <c r="M33" s="12">
        <f t="shared" si="50"/>
        <v>0</v>
      </c>
      <c r="N33" s="13" t="str">
        <f t="shared" si="51"/>
        <v/>
      </c>
      <c r="O33" s="13" t="str">
        <f t="shared" si="52"/>
        <v/>
      </c>
      <c r="P33" s="13" t="str">
        <f t="shared" si="53"/>
        <v/>
      </c>
      <c r="Q33" s="13" t="str">
        <f t="shared" si="54"/>
        <v/>
      </c>
      <c r="R33" s="13" t="b">
        <f>NOT(ISERROR(MATCH(C33,Feiertage!$C:$C,0)))</f>
        <v>0</v>
      </c>
      <c r="S33" s="13">
        <f t="shared" si="55"/>
        <v>0</v>
      </c>
      <c r="T33" s="13">
        <f t="shared" si="56"/>
        <v>0</v>
      </c>
      <c r="U33" s="13">
        <f t="shared" si="57"/>
        <v>0</v>
      </c>
    </row>
    <row r="34" spans="2:21" s="28" customFormat="1" ht="16.5" customHeight="1" x14ac:dyDescent="0.25">
      <c r="B34" s="156"/>
      <c r="C34" s="39">
        <f t="shared" si="58"/>
        <v>42544</v>
      </c>
      <c r="D34" s="43"/>
      <c r="E34" s="115"/>
      <c r="F34" s="116"/>
      <c r="G34" s="127">
        <f>IF(L34="X",Gesamt!$D$9,
IF(K34="X",Gesamt!$D$10,
IF(F34-E34&lt;0,F34-E34+24,F34-E34)))</f>
        <v>0</v>
      </c>
      <c r="H34" s="121">
        <f t="shared" si="45"/>
        <v>0</v>
      </c>
      <c r="I34" s="15">
        <f t="shared" si="46"/>
        <v>0</v>
      </c>
      <c r="J34" s="16">
        <f t="shared" si="47"/>
        <v>0</v>
      </c>
      <c r="K34" s="19" t="str">
        <f t="shared" si="48"/>
        <v/>
      </c>
      <c r="L34" s="17" t="str">
        <f t="shared" si="49"/>
        <v/>
      </c>
      <c r="M34" s="12">
        <f t="shared" si="50"/>
        <v>0</v>
      </c>
      <c r="N34" s="13" t="str">
        <f t="shared" si="51"/>
        <v/>
      </c>
      <c r="O34" s="13" t="str">
        <f t="shared" si="52"/>
        <v/>
      </c>
      <c r="P34" s="13" t="str">
        <f t="shared" si="53"/>
        <v/>
      </c>
      <c r="Q34" s="13" t="str">
        <f t="shared" si="54"/>
        <v/>
      </c>
      <c r="R34" s="13" t="b">
        <f>NOT(ISERROR(MATCH(C34,Feiertage!$C:$C,0)))</f>
        <v>0</v>
      </c>
      <c r="S34" s="13">
        <f t="shared" si="55"/>
        <v>0</v>
      </c>
      <c r="T34" s="13">
        <f t="shared" si="56"/>
        <v>0</v>
      </c>
      <c r="U34" s="13">
        <f t="shared" si="57"/>
        <v>0</v>
      </c>
    </row>
    <row r="35" spans="2:21" s="8" customFormat="1" ht="16.5" customHeight="1" x14ac:dyDescent="0.25">
      <c r="B35" s="156"/>
      <c r="C35" s="39">
        <f t="shared" si="58"/>
        <v>42545</v>
      </c>
      <c r="D35" s="43"/>
      <c r="E35" s="115"/>
      <c r="F35" s="116"/>
      <c r="G35" s="127">
        <f>IF(L35="X",Gesamt!$D$9,
IF(K35="X",Gesamt!$D$10,
IF(F35-E35&lt;0,F35-E35+24,F35-E35)))</f>
        <v>0</v>
      </c>
      <c r="H35" s="121">
        <f>SUM(M35:Q35)</f>
        <v>0</v>
      </c>
      <c r="I35" s="15">
        <f t="shared" si="46"/>
        <v>0</v>
      </c>
      <c r="J35" s="16">
        <f t="shared" si="47"/>
        <v>0</v>
      </c>
      <c r="K35" s="19" t="str">
        <f>IF(D35="Urlaub","X","")</f>
        <v/>
      </c>
      <c r="L35" s="17" t="str">
        <f t="shared" si="49"/>
        <v/>
      </c>
      <c r="M35" s="12">
        <f t="shared" si="50"/>
        <v>0</v>
      </c>
      <c r="N35" s="13" t="str">
        <f t="shared" si="51"/>
        <v/>
      </c>
      <c r="O35" s="13" t="str">
        <f t="shared" si="52"/>
        <v/>
      </c>
      <c r="P35" s="13" t="str">
        <f t="shared" si="53"/>
        <v/>
      </c>
      <c r="Q35" s="13" t="str">
        <f t="shared" si="54"/>
        <v/>
      </c>
      <c r="R35" s="13" t="b">
        <f>NOT(ISERROR(MATCH(C35,Feiertage!$C:$C,0)))</f>
        <v>0</v>
      </c>
      <c r="S35" s="13">
        <f t="shared" si="55"/>
        <v>0</v>
      </c>
      <c r="T35" s="13">
        <f t="shared" si="56"/>
        <v>0</v>
      </c>
      <c r="U35" s="13">
        <f t="shared" si="57"/>
        <v>0</v>
      </c>
    </row>
    <row r="36" spans="2:21" s="8" customFormat="1" ht="16.5" customHeight="1" x14ac:dyDescent="0.25">
      <c r="B36" s="156"/>
      <c r="C36" s="39">
        <f t="shared" si="58"/>
        <v>42546</v>
      </c>
      <c r="D36" s="43"/>
      <c r="E36" s="115"/>
      <c r="F36" s="116"/>
      <c r="G36" s="127">
        <f>IF(L36="X",Gesamt!$D$9,
IF(K36="X",Gesamt!$D$10,
IF(F36-E36&lt;0,F36-E36+24,F36-E36)))</f>
        <v>0</v>
      </c>
      <c r="H36" s="121">
        <f t="shared" ref="H36:H37" si="59">SUM(M36:Q36)</f>
        <v>0</v>
      </c>
      <c r="I36" s="15">
        <f t="shared" si="46"/>
        <v>0</v>
      </c>
      <c r="J36" s="16">
        <f t="shared" si="47"/>
        <v>0</v>
      </c>
      <c r="K36" s="19" t="str">
        <f>IF(D36="Urlaub","X","")</f>
        <v/>
      </c>
      <c r="L36" s="17" t="str">
        <f t="shared" si="49"/>
        <v/>
      </c>
      <c r="M36" s="20" t="str">
        <f t="shared" si="50"/>
        <v/>
      </c>
      <c r="N36" s="21" t="str">
        <f t="shared" si="51"/>
        <v/>
      </c>
      <c r="O36" s="21" t="str">
        <f t="shared" si="52"/>
        <v/>
      </c>
      <c r="P36" s="21" t="str">
        <f t="shared" si="53"/>
        <v/>
      </c>
      <c r="Q36" s="21">
        <f t="shared" si="54"/>
        <v>0</v>
      </c>
      <c r="R36" s="21" t="b">
        <f>NOT(ISERROR(MATCH(C36,Feiertage!$C:$C,0)))</f>
        <v>0</v>
      </c>
      <c r="S36" s="21">
        <f t="shared" si="55"/>
        <v>0</v>
      </c>
      <c r="T36" s="21">
        <f t="shared" si="56"/>
        <v>0</v>
      </c>
      <c r="U36" s="21">
        <f t="shared" si="57"/>
        <v>0</v>
      </c>
    </row>
    <row r="37" spans="2:21" s="8" customFormat="1" ht="16.5" customHeight="1" x14ac:dyDescent="0.25">
      <c r="B37" s="156"/>
      <c r="C37" s="40">
        <f t="shared" si="58"/>
        <v>42547</v>
      </c>
      <c r="D37" s="44"/>
      <c r="E37" s="117"/>
      <c r="F37" s="118"/>
      <c r="G37" s="128">
        <f>IF(L37="X",Gesamt!$D$9,
IF(K37="X",Gesamt!$D$10,
IF(F37-E37&lt;0,F37-E37+24,F37-E37)))</f>
        <v>0</v>
      </c>
      <c r="H37" s="122">
        <f t="shared" si="59"/>
        <v>0</v>
      </c>
      <c r="I37" s="22">
        <f t="shared" si="46"/>
        <v>0</v>
      </c>
      <c r="J37" s="23">
        <f t="shared" si="47"/>
        <v>0</v>
      </c>
      <c r="K37" s="24" t="str">
        <f>IF(D37="Urlaub","X","")</f>
        <v/>
      </c>
      <c r="L37" s="25" t="str">
        <f>IF(D37="Krank","X","")</f>
        <v/>
      </c>
      <c r="M37" s="26" t="str">
        <f t="shared" si="50"/>
        <v/>
      </c>
      <c r="N37" s="27" t="str">
        <f>IF(R37,U37,"")</f>
        <v/>
      </c>
      <c r="O37" s="27" t="str">
        <f>IF(AND(NOT(R37),R38),SUM(S37:T37),"")</f>
        <v/>
      </c>
      <c r="P37" s="27">
        <f t="shared" si="53"/>
        <v>0</v>
      </c>
      <c r="Q37" s="27" t="str">
        <f t="shared" si="54"/>
        <v/>
      </c>
      <c r="R37" s="27" t="b">
        <f>NOT(ISERROR(MATCH(C37,Feiertage!$C:$C,0)))</f>
        <v>0</v>
      </c>
      <c r="S37" s="27">
        <f t="shared" si="55"/>
        <v>0</v>
      </c>
      <c r="T37" s="27">
        <f t="shared" si="56"/>
        <v>0</v>
      </c>
      <c r="U37" s="27">
        <f t="shared" si="57"/>
        <v>0</v>
      </c>
    </row>
    <row r="38" spans="2:21" s="28" customFormat="1" ht="16.5" customHeight="1" thickBot="1" x14ac:dyDescent="0.3">
      <c r="B38" s="157"/>
      <c r="C38" s="109">
        <f>C37+1</f>
        <v>42548</v>
      </c>
      <c r="D38" s="110"/>
      <c r="E38" s="161" t="s">
        <v>56</v>
      </c>
      <c r="F38" s="162"/>
      <c r="G38" s="129">
        <f>SUM(G31:G37)</f>
        <v>0</v>
      </c>
      <c r="H38" s="123">
        <f>SUM(H31:H37)</f>
        <v>0</v>
      </c>
      <c r="I38" s="29">
        <f>SUM(I31:I37)</f>
        <v>0</v>
      </c>
      <c r="J38" s="30">
        <f>SUM(J31:J37)</f>
        <v>0</v>
      </c>
      <c r="K38" s="31">
        <f>COUNTIF(K31:K37,"X")</f>
        <v>0</v>
      </c>
      <c r="L38" s="32">
        <f>COUNTIF(L31:L37,"X")</f>
        <v>0</v>
      </c>
      <c r="M38" s="33"/>
      <c r="N38" s="34"/>
      <c r="O38" s="34"/>
      <c r="P38" s="34"/>
      <c r="Q38" s="34"/>
      <c r="R38" s="34" t="b">
        <f>NOT(ISERROR(MATCH(C38,Feiertage!$C:$C,0)))</f>
        <v>0</v>
      </c>
      <c r="S38" s="34"/>
      <c r="T38" s="34"/>
      <c r="U38" s="35"/>
    </row>
    <row r="39" spans="2:21" s="8" customFormat="1" ht="16.5" customHeight="1" x14ac:dyDescent="0.25">
      <c r="B39" s="158">
        <f>IF(MONTH(C39)=MONTH($C$1),WEEKNUM(C39,21))</f>
        <v>26</v>
      </c>
      <c r="C39" s="38">
        <f>C37+1</f>
        <v>42548</v>
      </c>
      <c r="D39" s="41"/>
      <c r="E39" s="111"/>
      <c r="F39" s="112"/>
      <c r="G39" s="126">
        <f>IF(L39="X",Gesamt!$D$9,
IF(K39="X",Gesamt!$D$10,
IF(F39-E39&lt;0,F39-E39+24,F39-E39)))</f>
        <v>0</v>
      </c>
      <c r="H39" s="120">
        <f t="shared" ref="H39:H42" si="60">SUM(M39:Q39)</f>
        <v>0</v>
      </c>
      <c r="I39" s="9">
        <f t="shared" ref="I39:I45" si="61">IF(AND(NOT(R40),WEEKDAY(C40,2)=7),
    IF(E39&gt;F39,F39,0),
    IF(AND(NOT(R39),WEEKDAY(C39,2)=7),
        IF(E39&gt;F39,24-E39,F39-E39),
        0))</f>
        <v>0</v>
      </c>
      <c r="J39" s="10">
        <f t="shared" ref="J39:J45" si="62">IF(AND(R39,R40),
    IF(E39&gt;F39,24-E39+F39,F39-E39),
    IF(R39,
        IF(E39&gt;F39,24-E39,F39-E39),
        IF(AND(R40,E39&gt;F39),F39,0)))</f>
        <v>0</v>
      </c>
      <c r="K39" s="7" t="str">
        <f t="shared" ref="K39:K42" si="63">IF(D39="Urlaub","X","")</f>
        <v/>
      </c>
      <c r="L39" s="11" t="str">
        <f t="shared" ref="L39:L44" si="64">IF(D39="Krank","X","")</f>
        <v/>
      </c>
      <c r="M39" s="12">
        <f t="shared" ref="M39:M45" si="65">IF(OR(R39,R40,WEEKDAY(C39,2)=7,WEEKDAY(C40,2)=7),"",SUM(S39:U39))</f>
        <v>0</v>
      </c>
      <c r="N39" s="13" t="str">
        <f t="shared" ref="N39:N44" si="66">IF(R39,U39,"")</f>
        <v/>
      </c>
      <c r="O39" s="13" t="str">
        <f t="shared" ref="O39:O44" si="67">IF(AND(NOT(R39),R40),SUM(S39:T39),"")</f>
        <v/>
      </c>
      <c r="P39" s="13" t="str">
        <f t="shared" ref="P39:P45" si="68">IF(AND(WEEKDAY(C39,2)=7,NOT(R39),NOT(R40)),U39,"")</f>
        <v/>
      </c>
      <c r="Q39" s="13" t="str">
        <f t="shared" ref="Q39:Q45" si="69">IF(AND(WEEKDAY(C40,2)=7,NOT(R39),NOT(R40)),SUM(S39:T39),"")</f>
        <v/>
      </c>
      <c r="R39" s="13" t="b">
        <f>NOT(ISERROR(MATCH(C39,Feiertage!$C:$C,0)))</f>
        <v>0</v>
      </c>
      <c r="S39" s="13">
        <f t="shared" ref="S39:S45" si="70">IF(OR(E39&gt;F39,F39&gt;6),
    IF(E39&lt;=6,6-E39,0),
    F39-E39)</f>
        <v>0</v>
      </c>
      <c r="T39" s="13">
        <f t="shared" ref="T39:T45" si="71">IF(E39&gt;F39,MIN(24-E39,4),
    IF(E39&gt;=20,F39-E39,MAX(F39-20,0)))</f>
        <v>0</v>
      </c>
      <c r="U39" s="13">
        <f t="shared" ref="U39:U45" si="72">IF(E39&gt;F39,MIN(F39,6),0)</f>
        <v>0</v>
      </c>
    </row>
    <row r="40" spans="2:21" s="8" customFormat="1" ht="16.5" customHeight="1" x14ac:dyDescent="0.25">
      <c r="B40" s="159"/>
      <c r="C40" s="39">
        <f>C39+1</f>
        <v>42549</v>
      </c>
      <c r="D40" s="42"/>
      <c r="E40" s="113"/>
      <c r="F40" s="114"/>
      <c r="G40" s="127">
        <f>IF(L40="X",Gesamt!$D$9,
IF(K40="X",Gesamt!$D$10,
IF(F40-E40&lt;0,F40-E40+24,F40-E40)))</f>
        <v>0</v>
      </c>
      <c r="H40" s="121">
        <f t="shared" si="60"/>
        <v>0</v>
      </c>
      <c r="I40" s="15">
        <f t="shared" si="61"/>
        <v>0</v>
      </c>
      <c r="J40" s="16">
        <f t="shared" si="62"/>
        <v>0</v>
      </c>
      <c r="K40" s="14" t="str">
        <f t="shared" si="63"/>
        <v/>
      </c>
      <c r="L40" s="17" t="str">
        <f t="shared" si="64"/>
        <v/>
      </c>
      <c r="M40" s="12">
        <f t="shared" si="65"/>
        <v>0</v>
      </c>
      <c r="N40" s="13" t="str">
        <f t="shared" si="66"/>
        <v/>
      </c>
      <c r="O40" s="13" t="str">
        <f t="shared" si="67"/>
        <v/>
      </c>
      <c r="P40" s="13" t="str">
        <f t="shared" si="68"/>
        <v/>
      </c>
      <c r="Q40" s="13" t="str">
        <f t="shared" si="69"/>
        <v/>
      </c>
      <c r="R40" s="13" t="b">
        <f>NOT(ISERROR(MATCH(C40,Feiertage!$C:$C,0)))</f>
        <v>0</v>
      </c>
      <c r="S40" s="13">
        <f t="shared" si="70"/>
        <v>0</v>
      </c>
      <c r="T40" s="13">
        <f t="shared" si="71"/>
        <v>0</v>
      </c>
      <c r="U40" s="13">
        <f t="shared" si="72"/>
        <v>0</v>
      </c>
    </row>
    <row r="41" spans="2:21" s="8" customFormat="1" ht="16.5" customHeight="1" x14ac:dyDescent="0.25">
      <c r="B41" s="159"/>
      <c r="C41" s="39">
        <f t="shared" ref="C41:C45" si="73">C40+1</f>
        <v>42550</v>
      </c>
      <c r="D41" s="42"/>
      <c r="E41" s="113"/>
      <c r="F41" s="114"/>
      <c r="G41" s="127">
        <f>IF(L41="X",Gesamt!$D$9,
IF(K41="X",Gesamt!$D$10,
IF(F41-E41&lt;0,F41-E41+24,F41-E41)))</f>
        <v>0</v>
      </c>
      <c r="H41" s="121">
        <f t="shared" si="60"/>
        <v>0</v>
      </c>
      <c r="I41" s="15">
        <f t="shared" si="61"/>
        <v>0</v>
      </c>
      <c r="J41" s="16">
        <f t="shared" si="62"/>
        <v>0</v>
      </c>
      <c r="K41" s="14" t="str">
        <f t="shared" si="63"/>
        <v/>
      </c>
      <c r="L41" s="17" t="str">
        <f t="shared" si="64"/>
        <v/>
      </c>
      <c r="M41" s="12">
        <f t="shared" si="65"/>
        <v>0</v>
      </c>
      <c r="N41" s="13" t="str">
        <f t="shared" si="66"/>
        <v/>
      </c>
      <c r="O41" s="13" t="str">
        <f t="shared" si="67"/>
        <v/>
      </c>
      <c r="P41" s="13" t="str">
        <f t="shared" si="68"/>
        <v/>
      </c>
      <c r="Q41" s="13" t="str">
        <f t="shared" si="69"/>
        <v/>
      </c>
      <c r="R41" s="13" t="b">
        <f>NOT(ISERROR(MATCH(C41,Feiertage!$C:$C,0)))</f>
        <v>0</v>
      </c>
      <c r="S41" s="13">
        <f t="shared" si="70"/>
        <v>0</v>
      </c>
      <c r="T41" s="13">
        <f t="shared" si="71"/>
        <v>0</v>
      </c>
      <c r="U41" s="13">
        <f t="shared" si="72"/>
        <v>0</v>
      </c>
    </row>
    <row r="42" spans="2:21" s="8" customFormat="1" ht="16.5" customHeight="1" x14ac:dyDescent="0.25">
      <c r="B42" s="159"/>
      <c r="C42" s="39">
        <f t="shared" si="73"/>
        <v>42551</v>
      </c>
      <c r="D42" s="43"/>
      <c r="E42" s="115"/>
      <c r="F42" s="116"/>
      <c r="G42" s="127">
        <f>IF(L42="X",Gesamt!$D$9,
IF(K42="X",Gesamt!$D$10,
IF(F42-E42&lt;0,F42-E42+24,F42-E42)))</f>
        <v>0</v>
      </c>
      <c r="H42" s="121">
        <f t="shared" si="60"/>
        <v>0</v>
      </c>
      <c r="I42" s="15">
        <f t="shared" si="61"/>
        <v>0</v>
      </c>
      <c r="J42" s="16">
        <f t="shared" si="62"/>
        <v>0</v>
      </c>
      <c r="K42" s="19" t="str">
        <f t="shared" si="63"/>
        <v/>
      </c>
      <c r="L42" s="17" t="str">
        <f t="shared" si="64"/>
        <v/>
      </c>
      <c r="M42" s="12">
        <f t="shared" si="65"/>
        <v>0</v>
      </c>
      <c r="N42" s="13" t="str">
        <f t="shared" si="66"/>
        <v/>
      </c>
      <c r="O42" s="13" t="str">
        <f t="shared" si="67"/>
        <v/>
      </c>
      <c r="P42" s="13" t="str">
        <f t="shared" si="68"/>
        <v/>
      </c>
      <c r="Q42" s="13" t="str">
        <f t="shared" si="69"/>
        <v/>
      </c>
      <c r="R42" s="13" t="b">
        <f>NOT(ISERROR(MATCH(C42,Feiertage!$C:$C,0)))</f>
        <v>0</v>
      </c>
      <c r="S42" s="13">
        <f t="shared" si="70"/>
        <v>0</v>
      </c>
      <c r="T42" s="13">
        <f t="shared" si="71"/>
        <v>0</v>
      </c>
      <c r="U42" s="13">
        <f t="shared" si="72"/>
        <v>0</v>
      </c>
    </row>
    <row r="43" spans="2:21" s="8" customFormat="1" ht="16.5" customHeight="1" x14ac:dyDescent="0.25">
      <c r="B43" s="159"/>
      <c r="C43" s="39">
        <f t="shared" si="73"/>
        <v>42552</v>
      </c>
      <c r="D43" s="43"/>
      <c r="E43" s="115"/>
      <c r="F43" s="116"/>
      <c r="G43" s="127">
        <f>IF(L43="X",Gesamt!$D$9,
IF(K43="X",Gesamt!$D$10,
IF(F43-E43&lt;0,F43-E43+24,F43-E43)))</f>
        <v>0</v>
      </c>
      <c r="H43" s="121">
        <f>SUM(M43:Q43)</f>
        <v>0</v>
      </c>
      <c r="I43" s="15">
        <f t="shared" si="61"/>
        <v>0</v>
      </c>
      <c r="J43" s="16">
        <f t="shared" si="62"/>
        <v>0</v>
      </c>
      <c r="K43" s="19" t="str">
        <f>IF(D43="Urlaub","X","")</f>
        <v/>
      </c>
      <c r="L43" s="17" t="str">
        <f t="shared" si="64"/>
        <v/>
      </c>
      <c r="M43" s="12">
        <f t="shared" si="65"/>
        <v>0</v>
      </c>
      <c r="N43" s="13" t="str">
        <f t="shared" si="66"/>
        <v/>
      </c>
      <c r="O43" s="13" t="str">
        <f t="shared" si="67"/>
        <v/>
      </c>
      <c r="P43" s="13" t="str">
        <f t="shared" si="68"/>
        <v/>
      </c>
      <c r="Q43" s="13" t="str">
        <f t="shared" si="69"/>
        <v/>
      </c>
      <c r="R43" s="13" t="b">
        <f>NOT(ISERROR(MATCH(C43,Feiertage!$C:$C,0)))</f>
        <v>0</v>
      </c>
      <c r="S43" s="13">
        <f t="shared" si="70"/>
        <v>0</v>
      </c>
      <c r="T43" s="13">
        <f t="shared" si="71"/>
        <v>0</v>
      </c>
      <c r="U43" s="13">
        <f t="shared" si="72"/>
        <v>0</v>
      </c>
    </row>
    <row r="44" spans="2:21" s="8" customFormat="1" ht="16.5" customHeight="1" x14ac:dyDescent="0.25">
      <c r="B44" s="159"/>
      <c r="C44" s="39">
        <f t="shared" si="73"/>
        <v>42553</v>
      </c>
      <c r="D44" s="43"/>
      <c r="E44" s="115"/>
      <c r="F44" s="116"/>
      <c r="G44" s="127">
        <f>IF(L44="X",Gesamt!$D$9,
IF(K44="X",Gesamt!$D$10,
IF(F44-E44&lt;0,F44-E44+24,F44-E44)))</f>
        <v>0</v>
      </c>
      <c r="H44" s="121">
        <f t="shared" ref="H44:H45" si="74">SUM(M44:Q44)</f>
        <v>0</v>
      </c>
      <c r="I44" s="15">
        <f t="shared" si="61"/>
        <v>0</v>
      </c>
      <c r="J44" s="16">
        <f t="shared" si="62"/>
        <v>0</v>
      </c>
      <c r="K44" s="19" t="str">
        <f>IF(D44="Urlaub","X","")</f>
        <v/>
      </c>
      <c r="L44" s="17" t="str">
        <f t="shared" si="64"/>
        <v/>
      </c>
      <c r="M44" s="20" t="str">
        <f t="shared" si="65"/>
        <v/>
      </c>
      <c r="N44" s="21" t="str">
        <f t="shared" si="66"/>
        <v/>
      </c>
      <c r="O44" s="21" t="str">
        <f t="shared" si="67"/>
        <v/>
      </c>
      <c r="P44" s="21" t="str">
        <f t="shared" si="68"/>
        <v/>
      </c>
      <c r="Q44" s="21">
        <f t="shared" si="69"/>
        <v>0</v>
      </c>
      <c r="R44" s="21" t="b">
        <f>NOT(ISERROR(MATCH(C44,Feiertage!$C:$C,0)))</f>
        <v>0</v>
      </c>
      <c r="S44" s="21">
        <f t="shared" si="70"/>
        <v>0</v>
      </c>
      <c r="T44" s="21">
        <f t="shared" si="71"/>
        <v>0</v>
      </c>
      <c r="U44" s="21">
        <f t="shared" si="72"/>
        <v>0</v>
      </c>
    </row>
    <row r="45" spans="2:21" s="28" customFormat="1" ht="16.5" customHeight="1" x14ac:dyDescent="0.25">
      <c r="B45" s="159"/>
      <c r="C45" s="40">
        <f t="shared" si="73"/>
        <v>42554</v>
      </c>
      <c r="D45" s="44"/>
      <c r="E45" s="117"/>
      <c r="F45" s="118"/>
      <c r="G45" s="128">
        <f>IF(L45="X",Gesamt!$D$9,
IF(K45="X",Gesamt!$D$10,
IF(F45-E45&lt;0,F45-E45+24,F45-E45)))</f>
        <v>0</v>
      </c>
      <c r="H45" s="122">
        <f t="shared" si="74"/>
        <v>0</v>
      </c>
      <c r="I45" s="22">
        <f t="shared" si="61"/>
        <v>0</v>
      </c>
      <c r="J45" s="23">
        <f t="shared" si="62"/>
        <v>0</v>
      </c>
      <c r="K45" s="24" t="str">
        <f>IF(D45="Urlaub","X","")</f>
        <v/>
      </c>
      <c r="L45" s="25" t="str">
        <f>IF(D45="Krank","X","")</f>
        <v/>
      </c>
      <c r="M45" s="26" t="str">
        <f t="shared" si="65"/>
        <v/>
      </c>
      <c r="N45" s="27" t="str">
        <f>IF(R45,U45,"")</f>
        <v/>
      </c>
      <c r="O45" s="27" t="str">
        <f>IF(AND(NOT(R45),R46),SUM(S45:T45),"")</f>
        <v/>
      </c>
      <c r="P45" s="27">
        <f t="shared" si="68"/>
        <v>0</v>
      </c>
      <c r="Q45" s="27" t="str">
        <f t="shared" si="69"/>
        <v/>
      </c>
      <c r="R45" s="27" t="b">
        <f>NOT(ISERROR(MATCH(C45,Feiertage!$C:$C,0)))</f>
        <v>0</v>
      </c>
      <c r="S45" s="27">
        <f t="shared" si="70"/>
        <v>0</v>
      </c>
      <c r="T45" s="27">
        <f t="shared" si="71"/>
        <v>0</v>
      </c>
      <c r="U45" s="27">
        <f t="shared" si="72"/>
        <v>0</v>
      </c>
    </row>
    <row r="46" spans="2:21" s="28" customFormat="1" ht="16.5" customHeight="1" thickBot="1" x14ac:dyDescent="0.3">
      <c r="B46" s="160"/>
      <c r="C46" s="109">
        <f>C45+1</f>
        <v>42555</v>
      </c>
      <c r="D46" s="110"/>
      <c r="E46" s="161" t="s">
        <v>56</v>
      </c>
      <c r="F46" s="162"/>
      <c r="G46" s="129">
        <f>SUM(G39:G45)</f>
        <v>0</v>
      </c>
      <c r="H46" s="123">
        <f>SUM(H39:H45)</f>
        <v>0</v>
      </c>
      <c r="I46" s="29">
        <f>SUM(I39:I45)</f>
        <v>0</v>
      </c>
      <c r="J46" s="30">
        <f>SUM(J39:J45)</f>
        <v>0</v>
      </c>
      <c r="K46" s="31">
        <f>COUNTIF(K39:K45,"X")</f>
        <v>0</v>
      </c>
      <c r="L46" s="32">
        <f>COUNTIF(L39:L45,"X")</f>
        <v>0</v>
      </c>
      <c r="M46" s="33"/>
      <c r="N46" s="34"/>
      <c r="O46" s="34"/>
      <c r="P46" s="34"/>
      <c r="Q46" s="34"/>
      <c r="R46" s="34" t="b">
        <f>NOT(ISERROR(MATCH(C46,Feiertage!$C:$C,0)))</f>
        <v>0</v>
      </c>
      <c r="S46" s="34"/>
      <c r="T46" s="34"/>
      <c r="U46" s="35"/>
    </row>
    <row r="47" spans="2:21" s="8" customFormat="1" ht="16.5" customHeight="1" x14ac:dyDescent="0.25">
      <c r="B47" s="158" t="b">
        <f>IF(MONTH(C47)=MONTH($C$1),WEEKNUM(C47,21))</f>
        <v>0</v>
      </c>
      <c r="C47" s="38">
        <f>C45+1</f>
        <v>42555</v>
      </c>
      <c r="D47" s="41"/>
      <c r="E47" s="111"/>
      <c r="F47" s="112"/>
      <c r="G47" s="126">
        <f>IF(L47="X",Gesamt!$D$9,
IF(K47="X",Gesamt!$D$10,
IF(F47-E47&lt;0,F47-E47+24,F47-E47)))</f>
        <v>0</v>
      </c>
      <c r="H47" s="120">
        <f t="shared" ref="H47:H50" si="75">SUM(M47:Q47)</f>
        <v>0</v>
      </c>
      <c r="I47" s="9">
        <f t="shared" ref="I47:I53" si="76">IF(AND(NOT(R48),WEEKDAY(C48,2)=7),
    IF(E47&gt;F47,F47,0),
    IF(AND(NOT(R47),WEEKDAY(C47,2)=7),
        IF(E47&gt;F47,24-E47,F47-E47),
        0))</f>
        <v>0</v>
      </c>
      <c r="J47" s="10">
        <f t="shared" ref="J47:J53" si="77">IF(AND(R47,R48),
    IF(E47&gt;F47,24-E47+F47,F47-E47),
    IF(R47,
        IF(E47&gt;F47,24-E47,F47-E47),
        IF(AND(R48,E47&gt;F47),F47,0)))</f>
        <v>0</v>
      </c>
      <c r="K47" s="7" t="str">
        <f t="shared" ref="K47:K50" si="78">IF(D47="Urlaub","X","")</f>
        <v/>
      </c>
      <c r="L47" s="11" t="str">
        <f t="shared" ref="L47:L52" si="79">IF(D47="Krank","X","")</f>
        <v/>
      </c>
      <c r="M47" s="12">
        <f t="shared" ref="M47:M53" si="80">IF(OR(R47,R48,WEEKDAY(C47,2)=7,WEEKDAY(C48,2)=7),"",SUM(S47:U47))</f>
        <v>0</v>
      </c>
      <c r="N47" s="13" t="str">
        <f t="shared" ref="N47:N52" si="81">IF(R47,U47,"")</f>
        <v/>
      </c>
      <c r="O47" s="13" t="str">
        <f t="shared" ref="O47:O52" si="82">IF(AND(NOT(R47),R48),SUM(S47:T47),"")</f>
        <v/>
      </c>
      <c r="P47" s="13" t="str">
        <f t="shared" ref="P47:P53" si="83">IF(AND(WEEKDAY(C47,2)=7,NOT(R47),NOT(R48)),U47,"")</f>
        <v/>
      </c>
      <c r="Q47" s="13" t="str">
        <f t="shared" ref="Q47:Q53" si="84">IF(AND(WEEKDAY(C48,2)=7,NOT(R47),NOT(R48)),SUM(S47:T47),"")</f>
        <v/>
      </c>
      <c r="R47" s="13" t="b">
        <f>NOT(ISERROR(MATCH(C47,Feiertage!$C:$C,0)))</f>
        <v>0</v>
      </c>
      <c r="S47" s="13">
        <f t="shared" ref="S47:S53" si="85">IF(OR(E47&gt;F47,F47&gt;6),
    IF(E47&lt;=6,6-E47,0),
    F47-E47)</f>
        <v>0</v>
      </c>
      <c r="T47" s="13">
        <f t="shared" ref="T47:T53" si="86">IF(E47&gt;F47,MIN(24-E47,4),
    IF(E47&gt;=20,F47-E47,MAX(F47-20,0)))</f>
        <v>0</v>
      </c>
      <c r="U47" s="13">
        <f t="shared" ref="U47:U53" si="87">IF(E47&gt;F47,MIN(F47,6),0)</f>
        <v>0</v>
      </c>
    </row>
    <row r="48" spans="2:21" s="8" customFormat="1" ht="16.5" customHeight="1" x14ac:dyDescent="0.25">
      <c r="B48" s="159"/>
      <c r="C48" s="39">
        <f>C47+1</f>
        <v>42556</v>
      </c>
      <c r="D48" s="42"/>
      <c r="E48" s="113"/>
      <c r="F48" s="114"/>
      <c r="G48" s="127">
        <f>IF(L48="X",Gesamt!$D$9,
IF(K48="X",Gesamt!$D$10,
IF(F48-E48&lt;0,F48-E48+24,F48-E48)))</f>
        <v>0</v>
      </c>
      <c r="H48" s="121">
        <f t="shared" si="75"/>
        <v>0</v>
      </c>
      <c r="I48" s="15">
        <f t="shared" si="76"/>
        <v>0</v>
      </c>
      <c r="J48" s="16">
        <f t="shared" si="77"/>
        <v>0</v>
      </c>
      <c r="K48" s="14" t="str">
        <f t="shared" si="78"/>
        <v/>
      </c>
      <c r="L48" s="17" t="str">
        <f t="shared" si="79"/>
        <v/>
      </c>
      <c r="M48" s="12">
        <f t="shared" si="80"/>
        <v>0</v>
      </c>
      <c r="N48" s="13" t="str">
        <f t="shared" si="81"/>
        <v/>
      </c>
      <c r="O48" s="13" t="str">
        <f t="shared" si="82"/>
        <v/>
      </c>
      <c r="P48" s="13" t="str">
        <f t="shared" si="83"/>
        <v/>
      </c>
      <c r="Q48" s="13" t="str">
        <f t="shared" si="84"/>
        <v/>
      </c>
      <c r="R48" s="13" t="b">
        <f>NOT(ISERROR(MATCH(C48,Feiertage!$C:$C,0)))</f>
        <v>0</v>
      </c>
      <c r="S48" s="13">
        <f t="shared" si="85"/>
        <v>0</v>
      </c>
      <c r="T48" s="13">
        <f t="shared" si="86"/>
        <v>0</v>
      </c>
      <c r="U48" s="13">
        <f t="shared" si="87"/>
        <v>0</v>
      </c>
    </row>
    <row r="49" spans="2:21" s="8" customFormat="1" ht="16.5" customHeight="1" x14ac:dyDescent="0.25">
      <c r="B49" s="159"/>
      <c r="C49" s="39">
        <f t="shared" ref="C49:C53" si="88">C48+1</f>
        <v>42557</v>
      </c>
      <c r="D49" s="42"/>
      <c r="E49" s="113"/>
      <c r="F49" s="114"/>
      <c r="G49" s="127">
        <f>IF(L49="X",Gesamt!$D$9,
IF(K49="X",Gesamt!$D$10,
IF(F49-E49&lt;0,F49-E49+24,F49-E49)))</f>
        <v>0</v>
      </c>
      <c r="H49" s="121">
        <f t="shared" si="75"/>
        <v>0</v>
      </c>
      <c r="I49" s="15">
        <f t="shared" si="76"/>
        <v>0</v>
      </c>
      <c r="J49" s="16">
        <f t="shared" si="77"/>
        <v>0</v>
      </c>
      <c r="K49" s="14" t="str">
        <f t="shared" si="78"/>
        <v/>
      </c>
      <c r="L49" s="17" t="str">
        <f t="shared" si="79"/>
        <v/>
      </c>
      <c r="M49" s="12">
        <f t="shared" si="80"/>
        <v>0</v>
      </c>
      <c r="N49" s="13" t="str">
        <f t="shared" si="81"/>
        <v/>
      </c>
      <c r="O49" s="13" t="str">
        <f t="shared" si="82"/>
        <v/>
      </c>
      <c r="P49" s="13" t="str">
        <f t="shared" si="83"/>
        <v/>
      </c>
      <c r="Q49" s="13" t="str">
        <f t="shared" si="84"/>
        <v/>
      </c>
      <c r="R49" s="13" t="b">
        <f>NOT(ISERROR(MATCH(C49,Feiertage!$C:$C,0)))</f>
        <v>0</v>
      </c>
      <c r="S49" s="13">
        <f t="shared" si="85"/>
        <v>0</v>
      </c>
      <c r="T49" s="13">
        <f t="shared" si="86"/>
        <v>0</v>
      </c>
      <c r="U49" s="13">
        <f t="shared" si="87"/>
        <v>0</v>
      </c>
    </row>
    <row r="50" spans="2:21" s="8" customFormat="1" ht="16.5" customHeight="1" x14ac:dyDescent="0.25">
      <c r="B50" s="159"/>
      <c r="C50" s="39">
        <f t="shared" si="88"/>
        <v>42558</v>
      </c>
      <c r="D50" s="43"/>
      <c r="E50" s="115"/>
      <c r="F50" s="116"/>
      <c r="G50" s="127">
        <f>IF(L50="X",Gesamt!$D$9,
IF(K50="X",Gesamt!$D$10,
IF(F50-E50&lt;0,F50-E50+24,F50-E50)))</f>
        <v>0</v>
      </c>
      <c r="H50" s="121">
        <f t="shared" si="75"/>
        <v>0</v>
      </c>
      <c r="I50" s="15">
        <f t="shared" si="76"/>
        <v>0</v>
      </c>
      <c r="J50" s="16">
        <f t="shared" si="77"/>
        <v>0</v>
      </c>
      <c r="K50" s="19" t="str">
        <f t="shared" si="78"/>
        <v/>
      </c>
      <c r="L50" s="17" t="str">
        <f t="shared" si="79"/>
        <v/>
      </c>
      <c r="M50" s="12">
        <f t="shared" si="80"/>
        <v>0</v>
      </c>
      <c r="N50" s="13" t="str">
        <f t="shared" si="81"/>
        <v/>
      </c>
      <c r="O50" s="13" t="str">
        <f t="shared" si="82"/>
        <v/>
      </c>
      <c r="P50" s="13" t="str">
        <f t="shared" si="83"/>
        <v/>
      </c>
      <c r="Q50" s="13" t="str">
        <f t="shared" si="84"/>
        <v/>
      </c>
      <c r="R50" s="13" t="b">
        <f>NOT(ISERROR(MATCH(C50,Feiertage!$C:$C,0)))</f>
        <v>0</v>
      </c>
      <c r="S50" s="13">
        <f t="shared" si="85"/>
        <v>0</v>
      </c>
      <c r="T50" s="13">
        <f t="shared" si="86"/>
        <v>0</v>
      </c>
      <c r="U50" s="13">
        <f t="shared" si="87"/>
        <v>0</v>
      </c>
    </row>
    <row r="51" spans="2:21" s="8" customFormat="1" ht="16.5" customHeight="1" x14ac:dyDescent="0.25">
      <c r="B51" s="159"/>
      <c r="C51" s="39">
        <f t="shared" si="88"/>
        <v>42559</v>
      </c>
      <c r="D51" s="43"/>
      <c r="E51" s="115"/>
      <c r="F51" s="116"/>
      <c r="G51" s="127">
        <f>IF(L51="X",Gesamt!$D$9,
IF(K51="X",Gesamt!$D$10,
IF(F51-E51&lt;0,F51-E51+24,F51-E51)))</f>
        <v>0</v>
      </c>
      <c r="H51" s="121">
        <f>SUM(M51:Q51)</f>
        <v>0</v>
      </c>
      <c r="I51" s="15">
        <f t="shared" si="76"/>
        <v>0</v>
      </c>
      <c r="J51" s="16">
        <f t="shared" si="77"/>
        <v>0</v>
      </c>
      <c r="K51" s="19" t="str">
        <f>IF(D51="Urlaub","X","")</f>
        <v/>
      </c>
      <c r="L51" s="17" t="str">
        <f t="shared" si="79"/>
        <v/>
      </c>
      <c r="M51" s="12">
        <f t="shared" si="80"/>
        <v>0</v>
      </c>
      <c r="N51" s="13" t="str">
        <f t="shared" si="81"/>
        <v/>
      </c>
      <c r="O51" s="13" t="str">
        <f t="shared" si="82"/>
        <v/>
      </c>
      <c r="P51" s="13" t="str">
        <f t="shared" si="83"/>
        <v/>
      </c>
      <c r="Q51" s="13" t="str">
        <f t="shared" si="84"/>
        <v/>
      </c>
      <c r="R51" s="13" t="b">
        <f>NOT(ISERROR(MATCH(C51,Feiertage!$C:$C,0)))</f>
        <v>0</v>
      </c>
      <c r="S51" s="13">
        <f t="shared" si="85"/>
        <v>0</v>
      </c>
      <c r="T51" s="13">
        <f t="shared" si="86"/>
        <v>0</v>
      </c>
      <c r="U51" s="13">
        <f t="shared" si="87"/>
        <v>0</v>
      </c>
    </row>
    <row r="52" spans="2:21" s="8" customFormat="1" ht="16.5" customHeight="1" x14ac:dyDescent="0.25">
      <c r="B52" s="159"/>
      <c r="C52" s="39">
        <f t="shared" si="88"/>
        <v>42560</v>
      </c>
      <c r="D52" s="43"/>
      <c r="E52" s="115"/>
      <c r="F52" s="116"/>
      <c r="G52" s="127">
        <f>IF(L52="X",Gesamt!$D$9,
IF(K52="X",Gesamt!$D$10,
IF(F52-E52&lt;0,F52-E52+24,F52-E52)))</f>
        <v>0</v>
      </c>
      <c r="H52" s="121">
        <f t="shared" ref="H52:H53" si="89">SUM(M52:Q52)</f>
        <v>0</v>
      </c>
      <c r="I52" s="15">
        <f t="shared" si="76"/>
        <v>0</v>
      </c>
      <c r="J52" s="16">
        <f t="shared" si="77"/>
        <v>0</v>
      </c>
      <c r="K52" s="19" t="str">
        <f>IF(D52="Urlaub","X","")</f>
        <v/>
      </c>
      <c r="L52" s="17" t="str">
        <f t="shared" si="79"/>
        <v/>
      </c>
      <c r="M52" s="20" t="str">
        <f t="shared" si="80"/>
        <v/>
      </c>
      <c r="N52" s="21" t="str">
        <f t="shared" si="81"/>
        <v/>
      </c>
      <c r="O52" s="21" t="str">
        <f t="shared" si="82"/>
        <v/>
      </c>
      <c r="P52" s="21" t="str">
        <f t="shared" si="83"/>
        <v/>
      </c>
      <c r="Q52" s="21">
        <f t="shared" si="84"/>
        <v>0</v>
      </c>
      <c r="R52" s="21" t="b">
        <f>NOT(ISERROR(MATCH(C52,Feiertage!$C:$C,0)))</f>
        <v>0</v>
      </c>
      <c r="S52" s="21">
        <f t="shared" si="85"/>
        <v>0</v>
      </c>
      <c r="T52" s="21">
        <f t="shared" si="86"/>
        <v>0</v>
      </c>
      <c r="U52" s="21">
        <f t="shared" si="87"/>
        <v>0</v>
      </c>
    </row>
    <row r="53" spans="2:21" s="28" customFormat="1" ht="16.5" customHeight="1" x14ac:dyDescent="0.25">
      <c r="B53" s="159"/>
      <c r="C53" s="40">
        <f t="shared" si="88"/>
        <v>42561</v>
      </c>
      <c r="D53" s="44"/>
      <c r="E53" s="117"/>
      <c r="F53" s="118"/>
      <c r="G53" s="128">
        <f>IF(L53="X",Gesamt!$D$9,
IF(K53="X",Gesamt!$D$10,
IF(F53-E53&lt;0,F53-E53+24,F53-E53)))</f>
        <v>0</v>
      </c>
      <c r="H53" s="122">
        <f t="shared" si="89"/>
        <v>0</v>
      </c>
      <c r="I53" s="22">
        <f t="shared" si="76"/>
        <v>0</v>
      </c>
      <c r="J53" s="23">
        <f t="shared" si="77"/>
        <v>0</v>
      </c>
      <c r="K53" s="24" t="str">
        <f>IF(D53="Urlaub","X","")</f>
        <v/>
      </c>
      <c r="L53" s="25" t="str">
        <f>IF(D53="Krank","X","")</f>
        <v/>
      </c>
      <c r="M53" s="26" t="str">
        <f t="shared" si="80"/>
        <v/>
      </c>
      <c r="N53" s="27" t="str">
        <f>IF(R53,U53,"")</f>
        <v/>
      </c>
      <c r="O53" s="27" t="str">
        <f>IF(AND(NOT(R53),R54),SUM(S53:T53),"")</f>
        <v/>
      </c>
      <c r="P53" s="27">
        <f t="shared" si="83"/>
        <v>0</v>
      </c>
      <c r="Q53" s="27" t="str">
        <f t="shared" si="84"/>
        <v/>
      </c>
      <c r="R53" s="27" t="b">
        <f>NOT(ISERROR(MATCH(C53,Feiertage!$C:$C,0)))</f>
        <v>0</v>
      </c>
      <c r="S53" s="27">
        <f t="shared" si="85"/>
        <v>0</v>
      </c>
      <c r="T53" s="27">
        <f t="shared" si="86"/>
        <v>0</v>
      </c>
      <c r="U53" s="27">
        <f t="shared" si="87"/>
        <v>0</v>
      </c>
    </row>
    <row r="54" spans="2:21" s="28" customFormat="1" ht="16.5" customHeight="1" thickBot="1" x14ac:dyDescent="0.3">
      <c r="B54" s="160"/>
      <c r="C54" s="109">
        <f>C53+1</f>
        <v>42562</v>
      </c>
      <c r="D54" s="110"/>
      <c r="E54" s="161" t="s">
        <v>56</v>
      </c>
      <c r="F54" s="162"/>
      <c r="G54" s="130">
        <f>SUM(G47:G53)</f>
        <v>0</v>
      </c>
      <c r="H54" s="124">
        <f>SUM(H47:H53)</f>
        <v>0</v>
      </c>
      <c r="I54" s="60">
        <f>SUM(I47:I53)</f>
        <v>0</v>
      </c>
      <c r="J54" s="61">
        <f>SUM(J47:J53)</f>
        <v>0</v>
      </c>
      <c r="K54" s="62">
        <f>COUNTIF(K47:K53,"X")</f>
        <v>0</v>
      </c>
      <c r="L54" s="63">
        <f>COUNTIF(L47:L53,"X")</f>
        <v>0</v>
      </c>
      <c r="M54" s="33"/>
      <c r="N54" s="34"/>
      <c r="O54" s="34"/>
      <c r="P54" s="34"/>
      <c r="Q54" s="34"/>
      <c r="R54" s="34" t="b">
        <f>NOT(ISERROR(MATCH(C54,Feiertage!$C:$C,0)))</f>
        <v>0</v>
      </c>
      <c r="S54" s="34"/>
      <c r="T54" s="34"/>
      <c r="U54" s="35"/>
    </row>
    <row r="55" spans="2:21" s="28" customFormat="1" ht="16.5" customHeight="1" thickTop="1" thickBot="1" x14ac:dyDescent="0.3">
      <c r="B55" s="48"/>
      <c r="C55" s="166"/>
      <c r="D55" s="167"/>
      <c r="E55" s="163" t="s">
        <v>20</v>
      </c>
      <c r="F55" s="164"/>
      <c r="G55" s="131">
        <f ca="1">SUMIF($E$7:$F$54,"Woche",G$7:G$54)</f>
        <v>0</v>
      </c>
      <c r="H55" s="125">
        <f t="shared" ref="H55:L55" ca="1" si="90">SUMIF($E$7:$F$54,"Woche",H$7:H$54)</f>
        <v>0</v>
      </c>
      <c r="I55" s="64">
        <f t="shared" ca="1" si="90"/>
        <v>0</v>
      </c>
      <c r="J55" s="65">
        <f t="shared" ca="1" si="90"/>
        <v>0</v>
      </c>
      <c r="K55" s="66">
        <f t="shared" ca="1" si="90"/>
        <v>0</v>
      </c>
      <c r="L55" s="67">
        <f t="shared" ca="1" si="90"/>
        <v>0</v>
      </c>
      <c r="M55" s="36"/>
      <c r="N55" s="36"/>
      <c r="O55" s="37"/>
      <c r="P55" s="36"/>
      <c r="Q55" s="36"/>
      <c r="T55" s="5"/>
      <c r="U55" s="5"/>
    </row>
  </sheetData>
  <mergeCells count="27">
    <mergeCell ref="C1:L1"/>
    <mergeCell ref="D2:E2"/>
    <mergeCell ref="D4:E4"/>
    <mergeCell ref="H4:K4"/>
    <mergeCell ref="M5:M6"/>
    <mergeCell ref="B23:B30"/>
    <mergeCell ref="E30:F30"/>
    <mergeCell ref="O5:O6"/>
    <mergeCell ref="P5:P6"/>
    <mergeCell ref="Q5:Q6"/>
    <mergeCell ref="N5:N6"/>
    <mergeCell ref="U5:U6"/>
    <mergeCell ref="B7:B14"/>
    <mergeCell ref="E14:F14"/>
    <mergeCell ref="B15:B22"/>
    <mergeCell ref="E22:F22"/>
    <mergeCell ref="R5:R6"/>
    <mergeCell ref="S5:S6"/>
    <mergeCell ref="T5:T6"/>
    <mergeCell ref="C55:D55"/>
    <mergeCell ref="E55:F55"/>
    <mergeCell ref="B31:B38"/>
    <mergeCell ref="E38:F38"/>
    <mergeCell ref="B39:B46"/>
    <mergeCell ref="E46:F46"/>
    <mergeCell ref="B47:B54"/>
    <mergeCell ref="E54:F54"/>
  </mergeCells>
  <conditionalFormatting sqref="C7:C53">
    <cfRule type="expression" dxfId="13" priority="11">
      <formula>OR(WEEKDAY(C7,2)=6,WEEKDAY(C7,2)=7,R7)</formula>
    </cfRule>
    <cfRule type="expression" dxfId="12" priority="12">
      <formula>MONTH(C7)&lt;&gt;MONTH($C$1)</formula>
    </cfRule>
  </conditionalFormatting>
  <pageMargins left="0.70866141732283472" right="0.11811023622047245" top="0.59055118110236227" bottom="0.59055118110236227" header="0.78740157480314965" footer="0.78740157480314965"/>
  <pageSetup paperSize="9" scale="83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B1:U55"/>
  <sheetViews>
    <sheetView showGridLines="0" zoomScaleNormal="100" zoomScaleSheetLayoutView="100" zoomScalePageLayoutView="182" workbookViewId="0">
      <pane ySplit="6" topLeftCell="A7" activePane="bottomLeft" state="frozen"/>
      <selection activeCell="D7" sqref="D7"/>
      <selection pane="bottomLeft" activeCell="D7" sqref="D7"/>
    </sheetView>
  </sheetViews>
  <sheetFormatPr baseColWidth="10" defaultColWidth="9" defaultRowHeight="15" x14ac:dyDescent="0.25"/>
  <cols>
    <col min="1" max="1" width="2.85546875" customWidth="1"/>
    <col min="2" max="2" width="4.42578125" customWidth="1"/>
    <col min="3" max="3" width="14.28515625" style="1" customWidth="1"/>
    <col min="4" max="4" width="20" style="1" customWidth="1"/>
    <col min="5" max="12" width="8.5703125" style="1" customWidth="1"/>
    <col min="13" max="18" width="10.7109375" style="1" hidden="1" customWidth="1"/>
    <col min="19" max="21" width="11.28515625" style="1" hidden="1" customWidth="1"/>
  </cols>
  <sheetData>
    <row r="1" spans="2:21" ht="30" customHeight="1" x14ac:dyDescent="0.25">
      <c r="C1" s="165">
        <f>DATE(Gesamt!H3,7,1)</f>
        <v>42552</v>
      </c>
      <c r="D1" s="165"/>
      <c r="E1" s="165"/>
      <c r="F1" s="165"/>
      <c r="G1" s="165"/>
      <c r="H1" s="165"/>
      <c r="I1" s="165"/>
      <c r="J1" s="165"/>
      <c r="K1" s="165"/>
      <c r="L1" s="165"/>
    </row>
    <row r="2" spans="2:21" ht="18.75" x14ac:dyDescent="0.3">
      <c r="C2" s="49" t="s">
        <v>1</v>
      </c>
      <c r="D2" s="145">
        <f>Gesamt!C3</f>
        <v>0</v>
      </c>
      <c r="E2" s="145"/>
      <c r="F2" s="45"/>
      <c r="G2" s="45"/>
      <c r="H2" s="45"/>
      <c r="I2" s="45"/>
      <c r="J2" s="45"/>
      <c r="K2" s="45"/>
      <c r="M2" s="4"/>
      <c r="O2" s="4"/>
    </row>
    <row r="3" spans="2:21" ht="15" customHeight="1" x14ac:dyDescent="0.3">
      <c r="C3" s="45"/>
      <c r="D3" s="45"/>
      <c r="E3" s="46"/>
      <c r="F3" s="45"/>
      <c r="G3" s="45"/>
      <c r="H3" s="45"/>
      <c r="I3" s="45"/>
      <c r="J3" s="45"/>
      <c r="K3" s="45"/>
    </row>
    <row r="4" spans="2:21" ht="18.75" x14ac:dyDescent="0.3">
      <c r="C4" s="49" t="s">
        <v>2</v>
      </c>
      <c r="D4" s="145">
        <f>Gesamt!C5</f>
        <v>0</v>
      </c>
      <c r="E4" s="145"/>
      <c r="F4" s="45"/>
      <c r="G4" s="49" t="s">
        <v>3</v>
      </c>
      <c r="H4" s="145">
        <f>Gesamt!H5</f>
        <v>0</v>
      </c>
      <c r="I4" s="145"/>
      <c r="J4" s="145"/>
      <c r="K4" s="145"/>
    </row>
    <row r="5" spans="2:21" ht="18.75" customHeight="1" thickBot="1" x14ac:dyDescent="0.3">
      <c r="D5" s="2"/>
      <c r="E5" s="2"/>
      <c r="M5" s="153" t="s">
        <v>21</v>
      </c>
      <c r="N5" s="151" t="s">
        <v>38</v>
      </c>
      <c r="O5" s="151" t="s">
        <v>35</v>
      </c>
      <c r="P5" s="151" t="s">
        <v>36</v>
      </c>
      <c r="Q5" s="151" t="s">
        <v>37</v>
      </c>
      <c r="R5" s="153" t="s">
        <v>34</v>
      </c>
      <c r="S5" s="153" t="s">
        <v>39</v>
      </c>
      <c r="T5" s="153" t="s">
        <v>40</v>
      </c>
      <c r="U5" s="151" t="s">
        <v>42</v>
      </c>
    </row>
    <row r="6" spans="2:21" ht="18.75" customHeight="1" thickBot="1" x14ac:dyDescent="0.3">
      <c r="B6" s="47"/>
      <c r="C6" s="53" t="s">
        <v>22</v>
      </c>
      <c r="D6" s="54" t="s">
        <v>23</v>
      </c>
      <c r="E6" s="55" t="s">
        <v>24</v>
      </c>
      <c r="F6" s="56" t="s">
        <v>25</v>
      </c>
      <c r="G6" s="53" t="s">
        <v>26</v>
      </c>
      <c r="H6" s="119" t="s">
        <v>21</v>
      </c>
      <c r="I6" s="57" t="s">
        <v>27</v>
      </c>
      <c r="J6" s="56" t="s">
        <v>28</v>
      </c>
      <c r="K6" s="55" t="s">
        <v>5</v>
      </c>
      <c r="L6" s="56" t="s">
        <v>6</v>
      </c>
      <c r="M6" s="154"/>
      <c r="N6" s="152"/>
      <c r="O6" s="152"/>
      <c r="P6" s="152"/>
      <c r="Q6" s="152"/>
      <c r="R6" s="154"/>
      <c r="S6" s="154"/>
      <c r="T6" s="154"/>
      <c r="U6" s="152"/>
    </row>
    <row r="7" spans="2:21" s="8" customFormat="1" ht="16.5" customHeight="1" x14ac:dyDescent="0.25">
      <c r="B7" s="155">
        <f>WEEKNUM(C7,21)</f>
        <v>26</v>
      </c>
      <c r="C7" s="38">
        <f>C1-WEEKDAY(C1,3)</f>
        <v>42548</v>
      </c>
      <c r="D7" s="41"/>
      <c r="E7" s="111"/>
      <c r="F7" s="112"/>
      <c r="G7" s="126">
        <f>IF(L7="X",Gesamt!$D$9,
IF(K7="X",Gesamt!$D$10,
IF(F7-E7&lt;0,F7-E7+24,F7-E7)))</f>
        <v>0</v>
      </c>
      <c r="H7" s="120">
        <f t="shared" ref="H7:H10" si="0">SUM(M7:Q7)</f>
        <v>0</v>
      </c>
      <c r="I7" s="9">
        <f t="shared" ref="I7:I13" si="1">IF(AND(NOT(R8),WEEKDAY(C8,2)=7),
    IF(E7&gt;F7,F7,0),
    IF(AND(NOT(R7),WEEKDAY(C7,2)=7),
        IF(E7&gt;F7,24-E7,F7-E7),
        0))</f>
        <v>0</v>
      </c>
      <c r="J7" s="10">
        <f t="shared" ref="J7:J13" si="2">IF(AND(R7,R8),
    IF(E7&gt;F7,24-E7+F7,F7-E7),
    IF(R7,
        IF(E7&gt;F7,24-E7,F7-E7),
        IF(AND(R8,E7&gt;F7),F7,0)))</f>
        <v>0</v>
      </c>
      <c r="K7" s="7" t="str">
        <f t="shared" ref="K7:K10" si="3">IF(D7="Urlaub","X","")</f>
        <v/>
      </c>
      <c r="L7" s="11" t="str">
        <f t="shared" ref="L7:L12" si="4">IF(D7="Krank","X","")</f>
        <v/>
      </c>
      <c r="M7" s="12">
        <f t="shared" ref="M7:M13" si="5">IF(OR(R7,R8,WEEKDAY(C7,2)=7,WEEKDAY(C8,2)=7),"",SUM(S7:U7))</f>
        <v>0</v>
      </c>
      <c r="N7" s="13" t="str">
        <f t="shared" ref="N7:N12" si="6">IF(R7,U7,"")</f>
        <v/>
      </c>
      <c r="O7" s="13" t="str">
        <f t="shared" ref="O7:O12" si="7">IF(AND(NOT(R7),R8),SUM(S7:T7),"")</f>
        <v/>
      </c>
      <c r="P7" s="13" t="str">
        <f t="shared" ref="P7:P13" si="8">IF(AND(WEEKDAY(C7,2)=7,NOT(R7),NOT(R8)),U7,"")</f>
        <v/>
      </c>
      <c r="Q7" s="13" t="str">
        <f t="shared" ref="Q7:Q13" si="9">IF(AND(WEEKDAY(C8,2)=7,NOT(R7),NOT(R8)),SUM(S7:T7),"")</f>
        <v/>
      </c>
      <c r="R7" s="13" t="b">
        <f>NOT(ISERROR(MATCH(C7,Feiertage!$C:$C,0)))</f>
        <v>0</v>
      </c>
      <c r="S7" s="13">
        <f t="shared" ref="S7:S13" si="10">IF(OR(E7&gt;F7,F7&gt;6),
    IF(E7&lt;=6,6-E7,0),
    F7-E7)</f>
        <v>0</v>
      </c>
      <c r="T7" s="13">
        <f t="shared" ref="T7:T13" si="11">IF(E7&gt;F7,MIN(24-E7,4),
    IF(E7&gt;=20,F7-E7,MAX(F7-20,0)))</f>
        <v>0</v>
      </c>
      <c r="U7" s="13">
        <f t="shared" ref="U7:U13" si="12">IF(E7&gt;F7,MIN(F7,6),0)</f>
        <v>0</v>
      </c>
    </row>
    <row r="8" spans="2:21" s="8" customFormat="1" ht="16.5" customHeight="1" x14ac:dyDescent="0.25">
      <c r="B8" s="156"/>
      <c r="C8" s="39">
        <f>C7+1</f>
        <v>42549</v>
      </c>
      <c r="D8" s="42"/>
      <c r="E8" s="113"/>
      <c r="F8" s="114"/>
      <c r="G8" s="127">
        <f>IF(L8="X",Gesamt!$D$9,
IF(K8="X",Gesamt!$D$10,
IF(F8-E8&lt;0,F8-E8+24,F8-E8)))</f>
        <v>0</v>
      </c>
      <c r="H8" s="121">
        <f t="shared" si="0"/>
        <v>0</v>
      </c>
      <c r="I8" s="15">
        <f t="shared" si="1"/>
        <v>0</v>
      </c>
      <c r="J8" s="16">
        <f t="shared" si="2"/>
        <v>0</v>
      </c>
      <c r="K8" s="14" t="str">
        <f t="shared" si="3"/>
        <v/>
      </c>
      <c r="L8" s="17" t="str">
        <f t="shared" si="4"/>
        <v/>
      </c>
      <c r="M8" s="12">
        <f t="shared" si="5"/>
        <v>0</v>
      </c>
      <c r="N8" s="13" t="str">
        <f t="shared" si="6"/>
        <v/>
      </c>
      <c r="O8" s="13" t="str">
        <f t="shared" si="7"/>
        <v/>
      </c>
      <c r="P8" s="13" t="str">
        <f t="shared" si="8"/>
        <v/>
      </c>
      <c r="Q8" s="13" t="str">
        <f t="shared" si="9"/>
        <v/>
      </c>
      <c r="R8" s="13" t="b">
        <f>NOT(ISERROR(MATCH(C8,Feiertage!$C:$C,0)))</f>
        <v>0</v>
      </c>
      <c r="S8" s="13">
        <f t="shared" si="10"/>
        <v>0</v>
      </c>
      <c r="T8" s="13">
        <f t="shared" si="11"/>
        <v>0</v>
      </c>
      <c r="U8" s="13">
        <f t="shared" si="12"/>
        <v>0</v>
      </c>
    </row>
    <row r="9" spans="2:21" s="8" customFormat="1" ht="16.5" customHeight="1" x14ac:dyDescent="0.25">
      <c r="B9" s="156"/>
      <c r="C9" s="39">
        <f t="shared" ref="C9:C13" si="13">C8+1</f>
        <v>42550</v>
      </c>
      <c r="D9" s="42"/>
      <c r="E9" s="113"/>
      <c r="F9" s="114"/>
      <c r="G9" s="127">
        <f>IF(L9="X",Gesamt!$D$9,
IF(K9="X",Gesamt!$D$10,
IF(F9-E9&lt;0,F9-E9+24,F9-E9)))</f>
        <v>0</v>
      </c>
      <c r="H9" s="121">
        <f t="shared" si="0"/>
        <v>0</v>
      </c>
      <c r="I9" s="15">
        <f t="shared" si="1"/>
        <v>0</v>
      </c>
      <c r="J9" s="16">
        <f t="shared" si="2"/>
        <v>0</v>
      </c>
      <c r="K9" s="14" t="str">
        <f t="shared" si="3"/>
        <v/>
      </c>
      <c r="L9" s="17" t="str">
        <f t="shared" si="4"/>
        <v/>
      </c>
      <c r="M9" s="12">
        <f t="shared" si="5"/>
        <v>0</v>
      </c>
      <c r="N9" s="13" t="str">
        <f t="shared" si="6"/>
        <v/>
      </c>
      <c r="O9" s="13" t="str">
        <f t="shared" si="7"/>
        <v/>
      </c>
      <c r="P9" s="13" t="str">
        <f t="shared" si="8"/>
        <v/>
      </c>
      <c r="Q9" s="13" t="str">
        <f t="shared" si="9"/>
        <v/>
      </c>
      <c r="R9" s="13" t="b">
        <f>NOT(ISERROR(MATCH(C9,Feiertage!$C:$C,0)))</f>
        <v>0</v>
      </c>
      <c r="S9" s="13">
        <f t="shared" si="10"/>
        <v>0</v>
      </c>
      <c r="T9" s="13">
        <f t="shared" si="11"/>
        <v>0</v>
      </c>
      <c r="U9" s="13">
        <f t="shared" si="12"/>
        <v>0</v>
      </c>
    </row>
    <row r="10" spans="2:21" s="18" customFormat="1" ht="16.5" customHeight="1" x14ac:dyDescent="0.25">
      <c r="B10" s="156"/>
      <c r="C10" s="39">
        <f t="shared" si="13"/>
        <v>42551</v>
      </c>
      <c r="D10" s="43"/>
      <c r="E10" s="115"/>
      <c r="F10" s="116"/>
      <c r="G10" s="127">
        <f>IF(L10="X",Gesamt!$D$9,
IF(K10="X",Gesamt!$D$10,
IF(F10-E10&lt;0,F10-E10+24,F10-E10)))</f>
        <v>0</v>
      </c>
      <c r="H10" s="121">
        <f t="shared" si="0"/>
        <v>0</v>
      </c>
      <c r="I10" s="15">
        <f t="shared" si="1"/>
        <v>0</v>
      </c>
      <c r="J10" s="16">
        <f t="shared" si="2"/>
        <v>0</v>
      </c>
      <c r="K10" s="19" t="str">
        <f t="shared" si="3"/>
        <v/>
      </c>
      <c r="L10" s="17" t="str">
        <f t="shared" si="4"/>
        <v/>
      </c>
      <c r="M10" s="12">
        <f t="shared" si="5"/>
        <v>0</v>
      </c>
      <c r="N10" s="13" t="str">
        <f t="shared" si="6"/>
        <v/>
      </c>
      <c r="O10" s="13" t="str">
        <f t="shared" si="7"/>
        <v/>
      </c>
      <c r="P10" s="13" t="str">
        <f t="shared" si="8"/>
        <v/>
      </c>
      <c r="Q10" s="13" t="str">
        <f t="shared" si="9"/>
        <v/>
      </c>
      <c r="R10" s="13" t="b">
        <f>NOT(ISERROR(MATCH(C10,Feiertage!$C:$C,0)))</f>
        <v>0</v>
      </c>
      <c r="S10" s="13">
        <f t="shared" si="10"/>
        <v>0</v>
      </c>
      <c r="T10" s="13">
        <f t="shared" si="11"/>
        <v>0</v>
      </c>
      <c r="U10" s="13">
        <f t="shared" si="12"/>
        <v>0</v>
      </c>
    </row>
    <row r="11" spans="2:21" s="8" customFormat="1" ht="16.5" customHeight="1" x14ac:dyDescent="0.25">
      <c r="B11" s="156"/>
      <c r="C11" s="39">
        <f t="shared" si="13"/>
        <v>42552</v>
      </c>
      <c r="D11" s="43"/>
      <c r="E11" s="115"/>
      <c r="F11" s="116"/>
      <c r="G11" s="127">
        <f>IF(L11="X",Gesamt!$D$9,
IF(K11="X",Gesamt!$D$10,
IF(F11-E11&lt;0,F11-E11+24,F11-E11)))</f>
        <v>0</v>
      </c>
      <c r="H11" s="121">
        <f>SUM(M11:Q11)</f>
        <v>0</v>
      </c>
      <c r="I11" s="15">
        <f t="shared" si="1"/>
        <v>0</v>
      </c>
      <c r="J11" s="16">
        <f t="shared" si="2"/>
        <v>0</v>
      </c>
      <c r="K11" s="19" t="str">
        <f>IF(D11="Urlaub","X","")</f>
        <v/>
      </c>
      <c r="L11" s="17" t="str">
        <f t="shared" si="4"/>
        <v/>
      </c>
      <c r="M11" s="12">
        <f t="shared" si="5"/>
        <v>0</v>
      </c>
      <c r="N11" s="13" t="str">
        <f t="shared" si="6"/>
        <v/>
      </c>
      <c r="O11" s="13" t="str">
        <f t="shared" si="7"/>
        <v/>
      </c>
      <c r="P11" s="13" t="str">
        <f t="shared" si="8"/>
        <v/>
      </c>
      <c r="Q11" s="13" t="str">
        <f t="shared" si="9"/>
        <v/>
      </c>
      <c r="R11" s="13" t="b">
        <f>NOT(ISERROR(MATCH(C11,Feiertage!$C:$C,0)))</f>
        <v>0</v>
      </c>
      <c r="S11" s="13">
        <f t="shared" si="10"/>
        <v>0</v>
      </c>
      <c r="T11" s="13">
        <f t="shared" si="11"/>
        <v>0</v>
      </c>
      <c r="U11" s="13">
        <f t="shared" si="12"/>
        <v>0</v>
      </c>
    </row>
    <row r="12" spans="2:21" s="8" customFormat="1" ht="16.5" customHeight="1" x14ac:dyDescent="0.25">
      <c r="B12" s="156"/>
      <c r="C12" s="39">
        <f t="shared" si="13"/>
        <v>42553</v>
      </c>
      <c r="D12" s="43"/>
      <c r="E12" s="115"/>
      <c r="F12" s="116"/>
      <c r="G12" s="127">
        <f>IF(L12="X",Gesamt!$D$9,
IF(K12="X",Gesamt!$D$10,
IF(F12-E12&lt;0,F12-E12+24,F12-E12)))</f>
        <v>0</v>
      </c>
      <c r="H12" s="121">
        <f t="shared" ref="H12:H13" si="14">SUM(M12:Q12)</f>
        <v>0</v>
      </c>
      <c r="I12" s="15">
        <f t="shared" si="1"/>
        <v>0</v>
      </c>
      <c r="J12" s="16">
        <f t="shared" si="2"/>
        <v>0</v>
      </c>
      <c r="K12" s="19" t="str">
        <f>IF(D12="Urlaub","X","")</f>
        <v/>
      </c>
      <c r="L12" s="17" t="str">
        <f t="shared" si="4"/>
        <v/>
      </c>
      <c r="M12" s="20" t="str">
        <f t="shared" si="5"/>
        <v/>
      </c>
      <c r="N12" s="21" t="str">
        <f t="shared" si="6"/>
        <v/>
      </c>
      <c r="O12" s="21" t="str">
        <f t="shared" si="7"/>
        <v/>
      </c>
      <c r="P12" s="21" t="str">
        <f t="shared" si="8"/>
        <v/>
      </c>
      <c r="Q12" s="21">
        <f t="shared" si="9"/>
        <v>0</v>
      </c>
      <c r="R12" s="21" t="b">
        <f>NOT(ISERROR(MATCH(C12,Feiertage!$C:$C,0)))</f>
        <v>0</v>
      </c>
      <c r="S12" s="21">
        <f t="shared" si="10"/>
        <v>0</v>
      </c>
      <c r="T12" s="21">
        <f t="shared" si="11"/>
        <v>0</v>
      </c>
      <c r="U12" s="21">
        <f t="shared" si="12"/>
        <v>0</v>
      </c>
    </row>
    <row r="13" spans="2:21" s="8" customFormat="1" ht="16.5" customHeight="1" x14ac:dyDescent="0.25">
      <c r="B13" s="156"/>
      <c r="C13" s="40">
        <f t="shared" si="13"/>
        <v>42554</v>
      </c>
      <c r="D13" s="44"/>
      <c r="E13" s="117"/>
      <c r="F13" s="118"/>
      <c r="G13" s="128">
        <f>IF(L13="X",Gesamt!$D$9,
IF(K13="X",Gesamt!$D$10,
IF(F13-E13&lt;0,F13-E13+24,F13-E13)))</f>
        <v>0</v>
      </c>
      <c r="H13" s="122">
        <f t="shared" si="14"/>
        <v>0</v>
      </c>
      <c r="I13" s="22">
        <f t="shared" si="1"/>
        <v>0</v>
      </c>
      <c r="J13" s="23">
        <f t="shared" si="2"/>
        <v>0</v>
      </c>
      <c r="K13" s="24" t="str">
        <f>IF(D13="Urlaub","X","")</f>
        <v/>
      </c>
      <c r="L13" s="25" t="str">
        <f>IF(D13="Krank","X","")</f>
        <v/>
      </c>
      <c r="M13" s="26" t="str">
        <f t="shared" si="5"/>
        <v/>
      </c>
      <c r="N13" s="27" t="str">
        <f>IF(R13,U13,"")</f>
        <v/>
      </c>
      <c r="O13" s="27" t="str">
        <f>IF(AND(NOT(R13),R14),SUM(S13:T13),"")</f>
        <v/>
      </c>
      <c r="P13" s="27">
        <f t="shared" si="8"/>
        <v>0</v>
      </c>
      <c r="Q13" s="27" t="str">
        <f t="shared" si="9"/>
        <v/>
      </c>
      <c r="R13" s="27" t="b">
        <f>NOT(ISERROR(MATCH(C13,Feiertage!$C:$C,0)))</f>
        <v>0</v>
      </c>
      <c r="S13" s="27">
        <f t="shared" si="10"/>
        <v>0</v>
      </c>
      <c r="T13" s="27">
        <f t="shared" si="11"/>
        <v>0</v>
      </c>
      <c r="U13" s="27">
        <f t="shared" si="12"/>
        <v>0</v>
      </c>
    </row>
    <row r="14" spans="2:21" s="28" customFormat="1" ht="16.5" customHeight="1" thickBot="1" x14ac:dyDescent="0.3">
      <c r="B14" s="157"/>
      <c r="C14" s="109">
        <f>C13+1</f>
        <v>42555</v>
      </c>
      <c r="D14" s="110"/>
      <c r="E14" s="161" t="s">
        <v>56</v>
      </c>
      <c r="F14" s="162"/>
      <c r="G14" s="129">
        <f>SUM(G7:G13)</f>
        <v>0</v>
      </c>
      <c r="H14" s="123">
        <f>SUM(H7:H13)</f>
        <v>0</v>
      </c>
      <c r="I14" s="29">
        <f>SUM(I7:I13)</f>
        <v>0</v>
      </c>
      <c r="J14" s="30">
        <f>SUM(J7:J13)</f>
        <v>0</v>
      </c>
      <c r="K14" s="31">
        <f>COUNTIF(K7:K13,"X")</f>
        <v>0</v>
      </c>
      <c r="L14" s="32">
        <f>COUNTIF(L7:L13,"X")</f>
        <v>0</v>
      </c>
      <c r="M14" s="33"/>
      <c r="N14" s="34"/>
      <c r="O14" s="34"/>
      <c r="P14" s="34"/>
      <c r="Q14" s="34"/>
      <c r="R14" s="34" t="b">
        <f>NOT(ISERROR(MATCH(C14,Feiertage!$C:$C,0)))</f>
        <v>0</v>
      </c>
      <c r="S14" s="34"/>
      <c r="T14" s="34"/>
      <c r="U14" s="35"/>
    </row>
    <row r="15" spans="2:21" s="8" customFormat="1" ht="16.5" customHeight="1" x14ac:dyDescent="0.25">
      <c r="B15" s="155">
        <f>WEEKNUM(C15,21)</f>
        <v>27</v>
      </c>
      <c r="C15" s="38">
        <f>C13+1</f>
        <v>42555</v>
      </c>
      <c r="D15" s="41"/>
      <c r="E15" s="111"/>
      <c r="F15" s="112"/>
      <c r="G15" s="126">
        <f>IF(L15="X",Gesamt!$D$9,
IF(K15="X",Gesamt!$D$10,
IF(F15-E15&lt;0,F15-E15+24,F15-E15)))</f>
        <v>0</v>
      </c>
      <c r="H15" s="120">
        <f t="shared" ref="H15:H18" si="15">SUM(M15:Q15)</f>
        <v>0</v>
      </c>
      <c r="I15" s="9">
        <f t="shared" ref="I15:I21" si="16">IF(AND(NOT(R16),WEEKDAY(C16,2)=7),
    IF(E15&gt;F15,F15,0),
    IF(AND(NOT(R15),WEEKDAY(C15,2)=7),
        IF(E15&gt;F15,24-E15,F15-E15),
        0))</f>
        <v>0</v>
      </c>
      <c r="J15" s="10">
        <f t="shared" ref="J15:J21" si="17">IF(AND(R15,R16),
    IF(E15&gt;F15,24-E15+F15,F15-E15),
    IF(R15,
        IF(E15&gt;F15,24-E15,F15-E15),
        IF(AND(R16,E15&gt;F15),F15,0)))</f>
        <v>0</v>
      </c>
      <c r="K15" s="7" t="str">
        <f t="shared" ref="K15:K18" si="18">IF(D15="Urlaub","X","")</f>
        <v/>
      </c>
      <c r="L15" s="11" t="str">
        <f t="shared" ref="L15:L20" si="19">IF(D15="Krank","X","")</f>
        <v/>
      </c>
      <c r="M15" s="12">
        <f t="shared" ref="M15:M21" si="20">IF(OR(R15,R16,WEEKDAY(C15,2)=7,WEEKDAY(C16,2)=7),"",SUM(S15:U15))</f>
        <v>0</v>
      </c>
      <c r="N15" s="13" t="str">
        <f t="shared" ref="N15:N20" si="21">IF(R15,U15,"")</f>
        <v/>
      </c>
      <c r="O15" s="13" t="str">
        <f t="shared" ref="O15:O20" si="22">IF(AND(NOT(R15),R16),SUM(S15:T15),"")</f>
        <v/>
      </c>
      <c r="P15" s="13" t="str">
        <f t="shared" ref="P15:P21" si="23">IF(AND(WEEKDAY(C15,2)=7,NOT(R15),NOT(R16)),U15,"")</f>
        <v/>
      </c>
      <c r="Q15" s="13" t="str">
        <f t="shared" ref="Q15:Q21" si="24">IF(AND(WEEKDAY(C16,2)=7,NOT(R15),NOT(R16)),SUM(S15:T15),"")</f>
        <v/>
      </c>
      <c r="R15" s="13" t="b">
        <f>NOT(ISERROR(MATCH(C15,Feiertage!$C:$C,0)))</f>
        <v>0</v>
      </c>
      <c r="S15" s="13">
        <f t="shared" ref="S15:S21" si="25">IF(OR(E15&gt;F15,F15&gt;6),
    IF(E15&lt;=6,6-E15,0),
    F15-E15)</f>
        <v>0</v>
      </c>
      <c r="T15" s="13">
        <f t="shared" ref="T15:T21" si="26">IF(E15&gt;F15,MIN(24-E15,4),
    IF(E15&gt;=20,F15-E15,MAX(F15-20,0)))</f>
        <v>0</v>
      </c>
      <c r="U15" s="13">
        <f t="shared" ref="U15:U21" si="27">IF(E15&gt;F15,MIN(F15,6),0)</f>
        <v>0</v>
      </c>
    </row>
    <row r="16" spans="2:21" s="8" customFormat="1" ht="16.5" customHeight="1" x14ac:dyDescent="0.25">
      <c r="B16" s="156"/>
      <c r="C16" s="39">
        <f>C15+1</f>
        <v>42556</v>
      </c>
      <c r="D16" s="42"/>
      <c r="E16" s="113"/>
      <c r="F16" s="114"/>
      <c r="G16" s="127">
        <f>IF(L16="X",Gesamt!$D$9,
IF(K16="X",Gesamt!$D$10,
IF(F16-E16&lt;0,F16-E16+24,F16-E16)))</f>
        <v>0</v>
      </c>
      <c r="H16" s="121">
        <f t="shared" si="15"/>
        <v>0</v>
      </c>
      <c r="I16" s="15">
        <f t="shared" si="16"/>
        <v>0</v>
      </c>
      <c r="J16" s="16">
        <f t="shared" si="17"/>
        <v>0</v>
      </c>
      <c r="K16" s="14" t="str">
        <f t="shared" si="18"/>
        <v/>
      </c>
      <c r="L16" s="17" t="str">
        <f t="shared" si="19"/>
        <v/>
      </c>
      <c r="M16" s="12">
        <f t="shared" si="20"/>
        <v>0</v>
      </c>
      <c r="N16" s="13" t="str">
        <f t="shared" si="21"/>
        <v/>
      </c>
      <c r="O16" s="13" t="str">
        <f t="shared" si="22"/>
        <v/>
      </c>
      <c r="P16" s="13" t="str">
        <f t="shared" si="23"/>
        <v/>
      </c>
      <c r="Q16" s="13" t="str">
        <f t="shared" si="24"/>
        <v/>
      </c>
      <c r="R16" s="13" t="b">
        <f>NOT(ISERROR(MATCH(C16,Feiertage!$C:$C,0)))</f>
        <v>0</v>
      </c>
      <c r="S16" s="13">
        <f t="shared" si="25"/>
        <v>0</v>
      </c>
      <c r="T16" s="13">
        <f t="shared" si="26"/>
        <v>0</v>
      </c>
      <c r="U16" s="13">
        <f t="shared" si="27"/>
        <v>0</v>
      </c>
    </row>
    <row r="17" spans="2:21" s="8" customFormat="1" ht="16.5" customHeight="1" x14ac:dyDescent="0.25">
      <c r="B17" s="156"/>
      <c r="C17" s="39">
        <f t="shared" ref="C17:C21" si="28">C16+1</f>
        <v>42557</v>
      </c>
      <c r="D17" s="42"/>
      <c r="E17" s="113"/>
      <c r="F17" s="114"/>
      <c r="G17" s="127">
        <f>IF(L17="X",Gesamt!$D$9,
IF(K17="X",Gesamt!$D$10,
IF(F17-E17&lt;0,F17-E17+24,F17-E17)))</f>
        <v>0</v>
      </c>
      <c r="H17" s="121">
        <f t="shared" si="15"/>
        <v>0</v>
      </c>
      <c r="I17" s="15">
        <f t="shared" si="16"/>
        <v>0</v>
      </c>
      <c r="J17" s="16">
        <f t="shared" si="17"/>
        <v>0</v>
      </c>
      <c r="K17" s="14" t="str">
        <f t="shared" si="18"/>
        <v/>
      </c>
      <c r="L17" s="17" t="str">
        <f t="shared" si="19"/>
        <v/>
      </c>
      <c r="M17" s="12">
        <f t="shared" si="20"/>
        <v>0</v>
      </c>
      <c r="N17" s="13" t="str">
        <f t="shared" si="21"/>
        <v/>
      </c>
      <c r="O17" s="13" t="str">
        <f t="shared" si="22"/>
        <v/>
      </c>
      <c r="P17" s="13" t="str">
        <f t="shared" si="23"/>
        <v/>
      </c>
      <c r="Q17" s="13" t="str">
        <f t="shared" si="24"/>
        <v/>
      </c>
      <c r="R17" s="13" t="b">
        <f>NOT(ISERROR(MATCH(C17,Feiertage!$C:$C,0)))</f>
        <v>0</v>
      </c>
      <c r="S17" s="13">
        <f t="shared" si="25"/>
        <v>0</v>
      </c>
      <c r="T17" s="13">
        <f t="shared" si="26"/>
        <v>0</v>
      </c>
      <c r="U17" s="13">
        <f t="shared" si="27"/>
        <v>0</v>
      </c>
    </row>
    <row r="18" spans="2:21" s="28" customFormat="1" ht="16.5" customHeight="1" x14ac:dyDescent="0.25">
      <c r="B18" s="156"/>
      <c r="C18" s="39">
        <f t="shared" si="28"/>
        <v>42558</v>
      </c>
      <c r="D18" s="43"/>
      <c r="E18" s="115"/>
      <c r="F18" s="116"/>
      <c r="G18" s="127">
        <f>IF(L18="X",Gesamt!$D$9,
IF(K18="X",Gesamt!$D$10,
IF(F18-E18&lt;0,F18-E18+24,F18-E18)))</f>
        <v>0</v>
      </c>
      <c r="H18" s="121">
        <f t="shared" si="15"/>
        <v>0</v>
      </c>
      <c r="I18" s="15">
        <f t="shared" si="16"/>
        <v>0</v>
      </c>
      <c r="J18" s="16">
        <f t="shared" si="17"/>
        <v>0</v>
      </c>
      <c r="K18" s="19" t="str">
        <f t="shared" si="18"/>
        <v/>
      </c>
      <c r="L18" s="17" t="str">
        <f t="shared" si="19"/>
        <v/>
      </c>
      <c r="M18" s="12">
        <f t="shared" si="20"/>
        <v>0</v>
      </c>
      <c r="N18" s="13" t="str">
        <f t="shared" si="21"/>
        <v/>
      </c>
      <c r="O18" s="13" t="str">
        <f t="shared" si="22"/>
        <v/>
      </c>
      <c r="P18" s="13" t="str">
        <f t="shared" si="23"/>
        <v/>
      </c>
      <c r="Q18" s="13" t="str">
        <f t="shared" si="24"/>
        <v/>
      </c>
      <c r="R18" s="13" t="b">
        <f>NOT(ISERROR(MATCH(C18,Feiertage!$C:$C,0)))</f>
        <v>0</v>
      </c>
      <c r="S18" s="13">
        <f t="shared" si="25"/>
        <v>0</v>
      </c>
      <c r="T18" s="13">
        <f t="shared" si="26"/>
        <v>0</v>
      </c>
      <c r="U18" s="13">
        <f t="shared" si="27"/>
        <v>0</v>
      </c>
    </row>
    <row r="19" spans="2:21" s="8" customFormat="1" ht="16.5" customHeight="1" x14ac:dyDescent="0.25">
      <c r="B19" s="156"/>
      <c r="C19" s="39">
        <f t="shared" si="28"/>
        <v>42559</v>
      </c>
      <c r="D19" s="43"/>
      <c r="E19" s="115"/>
      <c r="F19" s="116"/>
      <c r="G19" s="127">
        <f>IF(L19="X",Gesamt!$D$9,
IF(K19="X",Gesamt!$D$10,
IF(F19-E19&lt;0,F19-E19+24,F19-E19)))</f>
        <v>0</v>
      </c>
      <c r="H19" s="121">
        <f>SUM(M19:Q19)</f>
        <v>0</v>
      </c>
      <c r="I19" s="15">
        <f t="shared" si="16"/>
        <v>0</v>
      </c>
      <c r="J19" s="16">
        <f t="shared" si="17"/>
        <v>0</v>
      </c>
      <c r="K19" s="19" t="str">
        <f>IF(D19="Urlaub","X","")</f>
        <v/>
      </c>
      <c r="L19" s="17" t="str">
        <f t="shared" si="19"/>
        <v/>
      </c>
      <c r="M19" s="12">
        <f t="shared" si="20"/>
        <v>0</v>
      </c>
      <c r="N19" s="13" t="str">
        <f t="shared" si="21"/>
        <v/>
      </c>
      <c r="O19" s="13" t="str">
        <f t="shared" si="22"/>
        <v/>
      </c>
      <c r="P19" s="13" t="str">
        <f t="shared" si="23"/>
        <v/>
      </c>
      <c r="Q19" s="13" t="str">
        <f t="shared" si="24"/>
        <v/>
      </c>
      <c r="R19" s="13" t="b">
        <f>NOT(ISERROR(MATCH(C19,Feiertage!$C:$C,0)))</f>
        <v>0</v>
      </c>
      <c r="S19" s="13">
        <f t="shared" si="25"/>
        <v>0</v>
      </c>
      <c r="T19" s="13">
        <f t="shared" si="26"/>
        <v>0</v>
      </c>
      <c r="U19" s="13">
        <f t="shared" si="27"/>
        <v>0</v>
      </c>
    </row>
    <row r="20" spans="2:21" s="8" customFormat="1" ht="16.5" customHeight="1" x14ac:dyDescent="0.25">
      <c r="B20" s="156"/>
      <c r="C20" s="39">
        <f t="shared" si="28"/>
        <v>42560</v>
      </c>
      <c r="D20" s="43"/>
      <c r="E20" s="115"/>
      <c r="F20" s="116"/>
      <c r="G20" s="127">
        <f>IF(L20="X",Gesamt!$D$9,
IF(K20="X",Gesamt!$D$10,
IF(F20-E20&lt;0,F20-E20+24,F20-E20)))</f>
        <v>0</v>
      </c>
      <c r="H20" s="121">
        <f t="shared" ref="H20:H21" si="29">SUM(M20:Q20)</f>
        <v>0</v>
      </c>
      <c r="I20" s="15">
        <f t="shared" si="16"/>
        <v>0</v>
      </c>
      <c r="J20" s="16">
        <f t="shared" si="17"/>
        <v>0</v>
      </c>
      <c r="K20" s="19" t="str">
        <f>IF(D20="Urlaub","X","")</f>
        <v/>
      </c>
      <c r="L20" s="17" t="str">
        <f t="shared" si="19"/>
        <v/>
      </c>
      <c r="M20" s="20" t="str">
        <f t="shared" si="20"/>
        <v/>
      </c>
      <c r="N20" s="21" t="str">
        <f t="shared" si="21"/>
        <v/>
      </c>
      <c r="O20" s="21" t="str">
        <f t="shared" si="22"/>
        <v/>
      </c>
      <c r="P20" s="21" t="str">
        <f t="shared" si="23"/>
        <v/>
      </c>
      <c r="Q20" s="21">
        <f t="shared" si="24"/>
        <v>0</v>
      </c>
      <c r="R20" s="21" t="b">
        <f>NOT(ISERROR(MATCH(C20,Feiertage!$C:$C,0)))</f>
        <v>0</v>
      </c>
      <c r="S20" s="21">
        <f t="shared" si="25"/>
        <v>0</v>
      </c>
      <c r="T20" s="21">
        <f t="shared" si="26"/>
        <v>0</v>
      </c>
      <c r="U20" s="21">
        <f t="shared" si="27"/>
        <v>0</v>
      </c>
    </row>
    <row r="21" spans="2:21" s="8" customFormat="1" ht="16.5" customHeight="1" x14ac:dyDescent="0.25">
      <c r="B21" s="156"/>
      <c r="C21" s="40">
        <f t="shared" si="28"/>
        <v>42561</v>
      </c>
      <c r="D21" s="44"/>
      <c r="E21" s="117"/>
      <c r="F21" s="118"/>
      <c r="G21" s="128">
        <f>IF(L21="X",Gesamt!$D$9,
IF(K21="X",Gesamt!$D$10,
IF(F21-E21&lt;0,F21-E21+24,F21-E21)))</f>
        <v>0</v>
      </c>
      <c r="H21" s="122">
        <f t="shared" si="29"/>
        <v>0</v>
      </c>
      <c r="I21" s="22">
        <f t="shared" si="16"/>
        <v>0</v>
      </c>
      <c r="J21" s="23">
        <f t="shared" si="17"/>
        <v>0</v>
      </c>
      <c r="K21" s="24" t="str">
        <f>IF(D21="Urlaub","X","")</f>
        <v/>
      </c>
      <c r="L21" s="25" t="str">
        <f>IF(D21="Krank","X","")</f>
        <v/>
      </c>
      <c r="M21" s="26" t="str">
        <f t="shared" si="20"/>
        <v/>
      </c>
      <c r="N21" s="27" t="str">
        <f>IF(R21,U21,"")</f>
        <v/>
      </c>
      <c r="O21" s="27" t="str">
        <f>IF(AND(NOT(R21),R22),SUM(S21:T21),"")</f>
        <v/>
      </c>
      <c r="P21" s="27">
        <f t="shared" si="23"/>
        <v>0</v>
      </c>
      <c r="Q21" s="27" t="str">
        <f t="shared" si="24"/>
        <v/>
      </c>
      <c r="R21" s="27" t="b">
        <f>NOT(ISERROR(MATCH(C21,Feiertage!$C:$C,0)))</f>
        <v>0</v>
      </c>
      <c r="S21" s="27">
        <f t="shared" si="25"/>
        <v>0</v>
      </c>
      <c r="T21" s="27">
        <f t="shared" si="26"/>
        <v>0</v>
      </c>
      <c r="U21" s="27">
        <f t="shared" si="27"/>
        <v>0</v>
      </c>
    </row>
    <row r="22" spans="2:21" s="28" customFormat="1" ht="16.5" customHeight="1" thickBot="1" x14ac:dyDescent="0.3">
      <c r="B22" s="157"/>
      <c r="C22" s="109">
        <f>C21+1</f>
        <v>42562</v>
      </c>
      <c r="D22" s="110"/>
      <c r="E22" s="161" t="s">
        <v>56</v>
      </c>
      <c r="F22" s="162"/>
      <c r="G22" s="129">
        <f>SUM(G15:G21)</f>
        <v>0</v>
      </c>
      <c r="H22" s="123">
        <f>SUM(H15:H21)</f>
        <v>0</v>
      </c>
      <c r="I22" s="29">
        <f>SUM(I15:I21)</f>
        <v>0</v>
      </c>
      <c r="J22" s="30">
        <f>SUM(J15:J21)</f>
        <v>0</v>
      </c>
      <c r="K22" s="31">
        <f>COUNTIF(K15:K21,"X")</f>
        <v>0</v>
      </c>
      <c r="L22" s="32">
        <f>COUNTIF(L15:L21,"X")</f>
        <v>0</v>
      </c>
      <c r="M22" s="33"/>
      <c r="N22" s="34"/>
      <c r="O22" s="34"/>
      <c r="P22" s="34"/>
      <c r="Q22" s="34"/>
      <c r="R22" s="34" t="b">
        <f>NOT(ISERROR(MATCH(C22,Feiertage!$C:$C,0)))</f>
        <v>0</v>
      </c>
      <c r="S22" s="34"/>
      <c r="T22" s="34"/>
      <c r="U22" s="35"/>
    </row>
    <row r="23" spans="2:21" s="8" customFormat="1" ht="16.5" customHeight="1" x14ac:dyDescent="0.25">
      <c r="B23" s="155">
        <f>WEEKNUM(C23,21)</f>
        <v>28</v>
      </c>
      <c r="C23" s="38">
        <f>C21+1</f>
        <v>42562</v>
      </c>
      <c r="D23" s="41"/>
      <c r="E23" s="111"/>
      <c r="F23" s="112"/>
      <c r="G23" s="126">
        <f>IF(L23="X",Gesamt!$D$9,
IF(K23="X",Gesamt!$D$10,
IF(F23-E23&lt;0,F23-E23+24,F23-E23)))</f>
        <v>0</v>
      </c>
      <c r="H23" s="120">
        <f t="shared" ref="H23:H26" si="30">SUM(M23:Q23)</f>
        <v>0</v>
      </c>
      <c r="I23" s="9">
        <f t="shared" ref="I23:I29" si="31">IF(AND(NOT(R24),WEEKDAY(C24,2)=7),
    IF(E23&gt;F23,F23,0),
    IF(AND(NOT(R23),WEEKDAY(C23,2)=7),
        IF(E23&gt;F23,24-E23,F23-E23),
        0))</f>
        <v>0</v>
      </c>
      <c r="J23" s="10">
        <f t="shared" ref="J23:J29" si="32">IF(AND(R23,R24),
    IF(E23&gt;F23,24-E23+F23,F23-E23),
    IF(R23,
        IF(E23&gt;F23,24-E23,F23-E23),
        IF(AND(R24,E23&gt;F23),F23,0)))</f>
        <v>0</v>
      </c>
      <c r="K23" s="7" t="str">
        <f t="shared" ref="K23:K26" si="33">IF(D23="Urlaub","X","")</f>
        <v/>
      </c>
      <c r="L23" s="11" t="str">
        <f t="shared" ref="L23:L28" si="34">IF(D23="Krank","X","")</f>
        <v/>
      </c>
      <c r="M23" s="12">
        <f t="shared" ref="M23:M29" si="35">IF(OR(R23,R24,WEEKDAY(C23,2)=7,WEEKDAY(C24,2)=7),"",SUM(S23:U23))</f>
        <v>0</v>
      </c>
      <c r="N23" s="13" t="str">
        <f t="shared" ref="N23:N28" si="36">IF(R23,U23,"")</f>
        <v/>
      </c>
      <c r="O23" s="13" t="str">
        <f t="shared" ref="O23:O28" si="37">IF(AND(NOT(R23),R24),SUM(S23:T23),"")</f>
        <v/>
      </c>
      <c r="P23" s="13" t="str">
        <f t="shared" ref="P23:P29" si="38">IF(AND(WEEKDAY(C23,2)=7,NOT(R23),NOT(R24)),U23,"")</f>
        <v/>
      </c>
      <c r="Q23" s="13" t="str">
        <f t="shared" ref="Q23:Q29" si="39">IF(AND(WEEKDAY(C24,2)=7,NOT(R23),NOT(R24)),SUM(S23:T23),"")</f>
        <v/>
      </c>
      <c r="R23" s="13" t="b">
        <f>NOT(ISERROR(MATCH(C23,Feiertage!$C:$C,0)))</f>
        <v>0</v>
      </c>
      <c r="S23" s="13">
        <f t="shared" ref="S23:S29" si="40">IF(OR(E23&gt;F23,F23&gt;6),
    IF(E23&lt;=6,6-E23,0),
    F23-E23)</f>
        <v>0</v>
      </c>
      <c r="T23" s="13">
        <f t="shared" ref="T23:T29" si="41">IF(E23&gt;F23,MIN(24-E23,4),
    IF(E23&gt;=20,F23-E23,MAX(F23-20,0)))</f>
        <v>0</v>
      </c>
      <c r="U23" s="13">
        <f t="shared" ref="U23:U29" si="42">IF(E23&gt;F23,MIN(F23,6),0)</f>
        <v>0</v>
      </c>
    </row>
    <row r="24" spans="2:21" s="8" customFormat="1" ht="16.5" customHeight="1" x14ac:dyDescent="0.25">
      <c r="B24" s="156"/>
      <c r="C24" s="39">
        <f>C23+1</f>
        <v>42563</v>
      </c>
      <c r="D24" s="42"/>
      <c r="E24" s="113"/>
      <c r="F24" s="114"/>
      <c r="G24" s="127">
        <f>IF(L24="X",Gesamt!$D$9,
IF(K24="X",Gesamt!$D$10,
IF(F24-E24&lt;0,F24-E24+24,F24-E24)))</f>
        <v>0</v>
      </c>
      <c r="H24" s="121">
        <f t="shared" si="30"/>
        <v>0</v>
      </c>
      <c r="I24" s="15">
        <f t="shared" si="31"/>
        <v>0</v>
      </c>
      <c r="J24" s="16">
        <f t="shared" si="32"/>
        <v>0</v>
      </c>
      <c r="K24" s="14" t="str">
        <f t="shared" si="33"/>
        <v/>
      </c>
      <c r="L24" s="17" t="str">
        <f t="shared" si="34"/>
        <v/>
      </c>
      <c r="M24" s="12">
        <f t="shared" si="35"/>
        <v>0</v>
      </c>
      <c r="N24" s="13" t="str">
        <f t="shared" si="36"/>
        <v/>
      </c>
      <c r="O24" s="13" t="str">
        <f t="shared" si="37"/>
        <v/>
      </c>
      <c r="P24" s="13" t="str">
        <f t="shared" si="38"/>
        <v/>
      </c>
      <c r="Q24" s="13" t="str">
        <f t="shared" si="39"/>
        <v/>
      </c>
      <c r="R24" s="13" t="b">
        <f>NOT(ISERROR(MATCH(C24,Feiertage!$C:$C,0)))</f>
        <v>0</v>
      </c>
      <c r="S24" s="13">
        <f t="shared" si="40"/>
        <v>0</v>
      </c>
      <c r="T24" s="13">
        <f t="shared" si="41"/>
        <v>0</v>
      </c>
      <c r="U24" s="13">
        <f t="shared" si="42"/>
        <v>0</v>
      </c>
    </row>
    <row r="25" spans="2:21" s="8" customFormat="1" ht="16.5" customHeight="1" x14ac:dyDescent="0.25">
      <c r="B25" s="156"/>
      <c r="C25" s="39">
        <f t="shared" ref="C25:C29" si="43">C24+1</f>
        <v>42564</v>
      </c>
      <c r="D25" s="42"/>
      <c r="E25" s="113"/>
      <c r="F25" s="114"/>
      <c r="G25" s="127">
        <f>IF(L25="X",Gesamt!$D$9,
IF(K25="X",Gesamt!$D$10,
IF(F25-E25&lt;0,F25-E25+24,F25-E25)))</f>
        <v>0</v>
      </c>
      <c r="H25" s="121">
        <f t="shared" si="30"/>
        <v>0</v>
      </c>
      <c r="I25" s="15">
        <f t="shared" si="31"/>
        <v>0</v>
      </c>
      <c r="J25" s="16">
        <f t="shared" si="32"/>
        <v>0</v>
      </c>
      <c r="K25" s="14" t="str">
        <f t="shared" si="33"/>
        <v/>
      </c>
      <c r="L25" s="17" t="str">
        <f t="shared" si="34"/>
        <v/>
      </c>
      <c r="M25" s="12">
        <f t="shared" si="35"/>
        <v>0</v>
      </c>
      <c r="N25" s="13" t="str">
        <f t="shared" si="36"/>
        <v/>
      </c>
      <c r="O25" s="13" t="str">
        <f t="shared" si="37"/>
        <v/>
      </c>
      <c r="P25" s="13" t="str">
        <f t="shared" si="38"/>
        <v/>
      </c>
      <c r="Q25" s="13" t="str">
        <f t="shared" si="39"/>
        <v/>
      </c>
      <c r="R25" s="13" t="b">
        <f>NOT(ISERROR(MATCH(C25,Feiertage!$C:$C,0)))</f>
        <v>0</v>
      </c>
      <c r="S25" s="13">
        <f t="shared" si="40"/>
        <v>0</v>
      </c>
      <c r="T25" s="13">
        <f t="shared" si="41"/>
        <v>0</v>
      </c>
      <c r="U25" s="13">
        <f t="shared" si="42"/>
        <v>0</v>
      </c>
    </row>
    <row r="26" spans="2:21" s="28" customFormat="1" ht="16.5" customHeight="1" x14ac:dyDescent="0.25">
      <c r="B26" s="156"/>
      <c r="C26" s="39">
        <f t="shared" si="43"/>
        <v>42565</v>
      </c>
      <c r="D26" s="43"/>
      <c r="E26" s="115"/>
      <c r="F26" s="116"/>
      <c r="G26" s="127">
        <f>IF(L26="X",Gesamt!$D$9,
IF(K26="X",Gesamt!$D$10,
IF(F26-E26&lt;0,F26-E26+24,F26-E26)))</f>
        <v>0</v>
      </c>
      <c r="H26" s="121">
        <f t="shared" si="30"/>
        <v>0</v>
      </c>
      <c r="I26" s="15">
        <f t="shared" si="31"/>
        <v>0</v>
      </c>
      <c r="J26" s="16">
        <f t="shared" si="32"/>
        <v>0</v>
      </c>
      <c r="K26" s="19" t="str">
        <f t="shared" si="33"/>
        <v/>
      </c>
      <c r="L26" s="17" t="str">
        <f t="shared" si="34"/>
        <v/>
      </c>
      <c r="M26" s="12">
        <f t="shared" si="35"/>
        <v>0</v>
      </c>
      <c r="N26" s="13" t="str">
        <f t="shared" si="36"/>
        <v/>
      </c>
      <c r="O26" s="13" t="str">
        <f t="shared" si="37"/>
        <v/>
      </c>
      <c r="P26" s="13" t="str">
        <f t="shared" si="38"/>
        <v/>
      </c>
      <c r="Q26" s="13" t="str">
        <f t="shared" si="39"/>
        <v/>
      </c>
      <c r="R26" s="13" t="b">
        <f>NOT(ISERROR(MATCH(C26,Feiertage!$C:$C,0)))</f>
        <v>0</v>
      </c>
      <c r="S26" s="13">
        <f t="shared" si="40"/>
        <v>0</v>
      </c>
      <c r="T26" s="13">
        <f t="shared" si="41"/>
        <v>0</v>
      </c>
      <c r="U26" s="13">
        <f t="shared" si="42"/>
        <v>0</v>
      </c>
    </row>
    <row r="27" spans="2:21" s="8" customFormat="1" ht="16.5" customHeight="1" x14ac:dyDescent="0.25">
      <c r="B27" s="156"/>
      <c r="C27" s="39">
        <f t="shared" si="43"/>
        <v>42566</v>
      </c>
      <c r="D27" s="43"/>
      <c r="E27" s="115"/>
      <c r="F27" s="116"/>
      <c r="G27" s="127">
        <f>IF(L27="X",Gesamt!$D$9,
IF(K27="X",Gesamt!$D$10,
IF(F27-E27&lt;0,F27-E27+24,F27-E27)))</f>
        <v>0</v>
      </c>
      <c r="H27" s="121">
        <f>SUM(M27:Q27)</f>
        <v>0</v>
      </c>
      <c r="I27" s="15">
        <f t="shared" si="31"/>
        <v>0</v>
      </c>
      <c r="J27" s="16">
        <f t="shared" si="32"/>
        <v>0</v>
      </c>
      <c r="K27" s="19" t="str">
        <f>IF(D27="Urlaub","X","")</f>
        <v/>
      </c>
      <c r="L27" s="17" t="str">
        <f t="shared" si="34"/>
        <v/>
      </c>
      <c r="M27" s="12">
        <f t="shared" si="35"/>
        <v>0</v>
      </c>
      <c r="N27" s="13" t="str">
        <f t="shared" si="36"/>
        <v/>
      </c>
      <c r="O27" s="13" t="str">
        <f t="shared" si="37"/>
        <v/>
      </c>
      <c r="P27" s="13" t="str">
        <f t="shared" si="38"/>
        <v/>
      </c>
      <c r="Q27" s="13" t="str">
        <f t="shared" si="39"/>
        <v/>
      </c>
      <c r="R27" s="13" t="b">
        <f>NOT(ISERROR(MATCH(C27,Feiertage!$C:$C,0)))</f>
        <v>0</v>
      </c>
      <c r="S27" s="13">
        <f t="shared" si="40"/>
        <v>0</v>
      </c>
      <c r="T27" s="13">
        <f t="shared" si="41"/>
        <v>0</v>
      </c>
      <c r="U27" s="13">
        <f t="shared" si="42"/>
        <v>0</v>
      </c>
    </row>
    <row r="28" spans="2:21" s="8" customFormat="1" ht="16.5" customHeight="1" x14ac:dyDescent="0.25">
      <c r="B28" s="156"/>
      <c r="C28" s="39">
        <f t="shared" si="43"/>
        <v>42567</v>
      </c>
      <c r="D28" s="43"/>
      <c r="E28" s="115"/>
      <c r="F28" s="116"/>
      <c r="G28" s="127">
        <f>IF(L28="X",Gesamt!$D$9,
IF(K28="X",Gesamt!$D$10,
IF(F28-E28&lt;0,F28-E28+24,F28-E28)))</f>
        <v>0</v>
      </c>
      <c r="H28" s="121">
        <f t="shared" ref="H28:H29" si="44">SUM(M28:Q28)</f>
        <v>0</v>
      </c>
      <c r="I28" s="15">
        <f t="shared" si="31"/>
        <v>0</v>
      </c>
      <c r="J28" s="16">
        <f t="shared" si="32"/>
        <v>0</v>
      </c>
      <c r="K28" s="19" t="str">
        <f>IF(D28="Urlaub","X","")</f>
        <v/>
      </c>
      <c r="L28" s="17" t="str">
        <f t="shared" si="34"/>
        <v/>
      </c>
      <c r="M28" s="20" t="str">
        <f t="shared" si="35"/>
        <v/>
      </c>
      <c r="N28" s="21" t="str">
        <f t="shared" si="36"/>
        <v/>
      </c>
      <c r="O28" s="21" t="str">
        <f t="shared" si="37"/>
        <v/>
      </c>
      <c r="P28" s="21" t="str">
        <f t="shared" si="38"/>
        <v/>
      </c>
      <c r="Q28" s="21">
        <f t="shared" si="39"/>
        <v>0</v>
      </c>
      <c r="R28" s="21" t="b">
        <f>NOT(ISERROR(MATCH(C28,Feiertage!$C:$C,0)))</f>
        <v>0</v>
      </c>
      <c r="S28" s="21">
        <f t="shared" si="40"/>
        <v>0</v>
      </c>
      <c r="T28" s="21">
        <f t="shared" si="41"/>
        <v>0</v>
      </c>
      <c r="U28" s="21">
        <f t="shared" si="42"/>
        <v>0</v>
      </c>
    </row>
    <row r="29" spans="2:21" s="8" customFormat="1" ht="16.5" customHeight="1" x14ac:dyDescent="0.25">
      <c r="B29" s="156"/>
      <c r="C29" s="40">
        <f t="shared" si="43"/>
        <v>42568</v>
      </c>
      <c r="D29" s="44"/>
      <c r="E29" s="117"/>
      <c r="F29" s="118"/>
      <c r="G29" s="128">
        <f>IF(L29="X",Gesamt!$D$9,
IF(K29="X",Gesamt!$D$10,
IF(F29-E29&lt;0,F29-E29+24,F29-E29)))</f>
        <v>0</v>
      </c>
      <c r="H29" s="122">
        <f t="shared" si="44"/>
        <v>0</v>
      </c>
      <c r="I29" s="22">
        <f t="shared" si="31"/>
        <v>0</v>
      </c>
      <c r="J29" s="23">
        <f t="shared" si="32"/>
        <v>0</v>
      </c>
      <c r="K29" s="24" t="str">
        <f>IF(D29="Urlaub","X","")</f>
        <v/>
      </c>
      <c r="L29" s="25" t="str">
        <f>IF(D29="Krank","X","")</f>
        <v/>
      </c>
      <c r="M29" s="26" t="str">
        <f t="shared" si="35"/>
        <v/>
      </c>
      <c r="N29" s="27" t="str">
        <f>IF(R29,U29,"")</f>
        <v/>
      </c>
      <c r="O29" s="27" t="str">
        <f>IF(AND(NOT(R29),R30),SUM(S29:T29),"")</f>
        <v/>
      </c>
      <c r="P29" s="27">
        <f t="shared" si="38"/>
        <v>0</v>
      </c>
      <c r="Q29" s="27" t="str">
        <f t="shared" si="39"/>
        <v/>
      </c>
      <c r="R29" s="27" t="b">
        <f>NOT(ISERROR(MATCH(C29,Feiertage!$C:$C,0)))</f>
        <v>0</v>
      </c>
      <c r="S29" s="27">
        <f t="shared" si="40"/>
        <v>0</v>
      </c>
      <c r="T29" s="27">
        <f t="shared" si="41"/>
        <v>0</v>
      </c>
      <c r="U29" s="27">
        <f t="shared" si="42"/>
        <v>0</v>
      </c>
    </row>
    <row r="30" spans="2:21" s="28" customFormat="1" ht="16.5" customHeight="1" thickBot="1" x14ac:dyDescent="0.3">
      <c r="B30" s="157"/>
      <c r="C30" s="109">
        <f>C29+1</f>
        <v>42569</v>
      </c>
      <c r="D30" s="110"/>
      <c r="E30" s="161" t="s">
        <v>56</v>
      </c>
      <c r="F30" s="162"/>
      <c r="G30" s="129">
        <f>SUM(G23:G29)</f>
        <v>0</v>
      </c>
      <c r="H30" s="123">
        <f>SUM(H23:H29)</f>
        <v>0</v>
      </c>
      <c r="I30" s="29">
        <f>SUM(I23:I29)</f>
        <v>0</v>
      </c>
      <c r="J30" s="30">
        <f>SUM(J23:J29)</f>
        <v>0</v>
      </c>
      <c r="K30" s="31">
        <f>COUNTIF(K23:K29,"X")</f>
        <v>0</v>
      </c>
      <c r="L30" s="32">
        <f>COUNTIF(L23:L29,"X")</f>
        <v>0</v>
      </c>
      <c r="M30" s="33"/>
      <c r="N30" s="34"/>
      <c r="O30" s="34"/>
      <c r="P30" s="34"/>
      <c r="Q30" s="34"/>
      <c r="R30" s="34" t="b">
        <f>NOT(ISERROR(MATCH(C30,Feiertage!$C:$C,0)))</f>
        <v>0</v>
      </c>
      <c r="S30" s="34"/>
      <c r="T30" s="34"/>
      <c r="U30" s="35"/>
    </row>
    <row r="31" spans="2:21" s="8" customFormat="1" ht="16.5" customHeight="1" x14ac:dyDescent="0.25">
      <c r="B31" s="155">
        <f>WEEKNUM(C31,21)</f>
        <v>29</v>
      </c>
      <c r="C31" s="38">
        <f>C29+1</f>
        <v>42569</v>
      </c>
      <c r="D31" s="41"/>
      <c r="E31" s="111"/>
      <c r="F31" s="112"/>
      <c r="G31" s="126">
        <f>IF(L31="X",Gesamt!$D$9,
IF(K31="X",Gesamt!$D$10,
IF(F31-E31&lt;0,F31-E31+24,F31-E31)))</f>
        <v>0</v>
      </c>
      <c r="H31" s="120">
        <f t="shared" ref="H31:H34" si="45">SUM(M31:Q31)</f>
        <v>0</v>
      </c>
      <c r="I31" s="9">
        <f t="shared" ref="I31:I37" si="46">IF(AND(NOT(R32),WEEKDAY(C32,2)=7),
    IF(E31&gt;F31,F31,0),
    IF(AND(NOT(R31),WEEKDAY(C31,2)=7),
        IF(E31&gt;F31,24-E31,F31-E31),
        0))</f>
        <v>0</v>
      </c>
      <c r="J31" s="10">
        <f t="shared" ref="J31:J37" si="47">IF(AND(R31,R32),
    IF(E31&gt;F31,24-E31+F31,F31-E31),
    IF(R31,
        IF(E31&gt;F31,24-E31,F31-E31),
        IF(AND(R32,E31&gt;F31),F31,0)))</f>
        <v>0</v>
      </c>
      <c r="K31" s="7" t="str">
        <f t="shared" ref="K31:K34" si="48">IF(D31="Urlaub","X","")</f>
        <v/>
      </c>
      <c r="L31" s="11" t="str">
        <f t="shared" ref="L31:L36" si="49">IF(D31="Krank","X","")</f>
        <v/>
      </c>
      <c r="M31" s="12">
        <f t="shared" ref="M31:M37" si="50">IF(OR(R31,R32,WEEKDAY(C31,2)=7,WEEKDAY(C32,2)=7),"",SUM(S31:U31))</f>
        <v>0</v>
      </c>
      <c r="N31" s="13" t="str">
        <f t="shared" ref="N31:N36" si="51">IF(R31,U31,"")</f>
        <v/>
      </c>
      <c r="O31" s="13" t="str">
        <f t="shared" ref="O31:O36" si="52">IF(AND(NOT(R31),R32),SUM(S31:T31),"")</f>
        <v/>
      </c>
      <c r="P31" s="13" t="str">
        <f t="shared" ref="P31:P37" si="53">IF(AND(WEEKDAY(C31,2)=7,NOT(R31),NOT(R32)),U31,"")</f>
        <v/>
      </c>
      <c r="Q31" s="13" t="str">
        <f t="shared" ref="Q31:Q37" si="54">IF(AND(WEEKDAY(C32,2)=7,NOT(R31),NOT(R32)),SUM(S31:T31),"")</f>
        <v/>
      </c>
      <c r="R31" s="13" t="b">
        <f>NOT(ISERROR(MATCH(C31,Feiertage!$C:$C,0)))</f>
        <v>0</v>
      </c>
      <c r="S31" s="13">
        <f t="shared" ref="S31:S37" si="55">IF(OR(E31&gt;F31,F31&gt;6),
    IF(E31&lt;=6,6-E31,0),
    F31-E31)</f>
        <v>0</v>
      </c>
      <c r="T31" s="13">
        <f t="shared" ref="T31:T37" si="56">IF(E31&gt;F31,MIN(24-E31,4),
    IF(E31&gt;=20,F31-E31,MAX(F31-20,0)))</f>
        <v>0</v>
      </c>
      <c r="U31" s="13">
        <f t="shared" ref="U31:U37" si="57">IF(E31&gt;F31,MIN(F31,6),0)</f>
        <v>0</v>
      </c>
    </row>
    <row r="32" spans="2:21" s="8" customFormat="1" ht="16.5" customHeight="1" x14ac:dyDescent="0.25">
      <c r="B32" s="156"/>
      <c r="C32" s="39">
        <f>C31+1</f>
        <v>42570</v>
      </c>
      <c r="D32" s="42"/>
      <c r="E32" s="113"/>
      <c r="F32" s="114"/>
      <c r="G32" s="127">
        <f>IF(L32="X",Gesamt!$D$9,
IF(K32="X",Gesamt!$D$10,
IF(F32-E32&lt;0,F32-E32+24,F32-E32)))</f>
        <v>0</v>
      </c>
      <c r="H32" s="121">
        <f t="shared" si="45"/>
        <v>0</v>
      </c>
      <c r="I32" s="15">
        <f t="shared" si="46"/>
        <v>0</v>
      </c>
      <c r="J32" s="16">
        <f t="shared" si="47"/>
        <v>0</v>
      </c>
      <c r="K32" s="14" t="str">
        <f t="shared" si="48"/>
        <v/>
      </c>
      <c r="L32" s="17" t="str">
        <f t="shared" si="49"/>
        <v/>
      </c>
      <c r="M32" s="12">
        <f t="shared" si="50"/>
        <v>0</v>
      </c>
      <c r="N32" s="13" t="str">
        <f t="shared" si="51"/>
        <v/>
      </c>
      <c r="O32" s="13" t="str">
        <f t="shared" si="52"/>
        <v/>
      </c>
      <c r="P32" s="13" t="str">
        <f t="shared" si="53"/>
        <v/>
      </c>
      <c r="Q32" s="13" t="str">
        <f t="shared" si="54"/>
        <v/>
      </c>
      <c r="R32" s="13" t="b">
        <f>NOT(ISERROR(MATCH(C32,Feiertage!$C:$C,0)))</f>
        <v>0</v>
      </c>
      <c r="S32" s="13">
        <f t="shared" si="55"/>
        <v>0</v>
      </c>
      <c r="T32" s="13">
        <f t="shared" si="56"/>
        <v>0</v>
      </c>
      <c r="U32" s="13">
        <f t="shared" si="57"/>
        <v>0</v>
      </c>
    </row>
    <row r="33" spans="2:21" s="8" customFormat="1" ht="16.5" customHeight="1" x14ac:dyDescent="0.25">
      <c r="B33" s="156"/>
      <c r="C33" s="39">
        <f t="shared" ref="C33:C37" si="58">C32+1</f>
        <v>42571</v>
      </c>
      <c r="D33" s="42"/>
      <c r="E33" s="113"/>
      <c r="F33" s="114"/>
      <c r="G33" s="127">
        <f>IF(L33="X",Gesamt!$D$9,
IF(K33="X",Gesamt!$D$10,
IF(F33-E33&lt;0,F33-E33+24,F33-E33)))</f>
        <v>0</v>
      </c>
      <c r="H33" s="121">
        <f t="shared" si="45"/>
        <v>0</v>
      </c>
      <c r="I33" s="15">
        <f t="shared" si="46"/>
        <v>0</v>
      </c>
      <c r="J33" s="16">
        <f t="shared" si="47"/>
        <v>0</v>
      </c>
      <c r="K33" s="14" t="str">
        <f t="shared" si="48"/>
        <v/>
      </c>
      <c r="L33" s="17" t="str">
        <f t="shared" si="49"/>
        <v/>
      </c>
      <c r="M33" s="12">
        <f t="shared" si="50"/>
        <v>0</v>
      </c>
      <c r="N33" s="13" t="str">
        <f t="shared" si="51"/>
        <v/>
      </c>
      <c r="O33" s="13" t="str">
        <f t="shared" si="52"/>
        <v/>
      </c>
      <c r="P33" s="13" t="str">
        <f t="shared" si="53"/>
        <v/>
      </c>
      <c r="Q33" s="13" t="str">
        <f t="shared" si="54"/>
        <v/>
      </c>
      <c r="R33" s="13" t="b">
        <f>NOT(ISERROR(MATCH(C33,Feiertage!$C:$C,0)))</f>
        <v>0</v>
      </c>
      <c r="S33" s="13">
        <f t="shared" si="55"/>
        <v>0</v>
      </c>
      <c r="T33" s="13">
        <f t="shared" si="56"/>
        <v>0</v>
      </c>
      <c r="U33" s="13">
        <f t="shared" si="57"/>
        <v>0</v>
      </c>
    </row>
    <row r="34" spans="2:21" s="28" customFormat="1" ht="16.5" customHeight="1" x14ac:dyDescent="0.25">
      <c r="B34" s="156"/>
      <c r="C34" s="39">
        <f t="shared" si="58"/>
        <v>42572</v>
      </c>
      <c r="D34" s="43"/>
      <c r="E34" s="115"/>
      <c r="F34" s="116"/>
      <c r="G34" s="127">
        <f>IF(L34="X",Gesamt!$D$9,
IF(K34="X",Gesamt!$D$10,
IF(F34-E34&lt;0,F34-E34+24,F34-E34)))</f>
        <v>0</v>
      </c>
      <c r="H34" s="121">
        <f t="shared" si="45"/>
        <v>0</v>
      </c>
      <c r="I34" s="15">
        <f t="shared" si="46"/>
        <v>0</v>
      </c>
      <c r="J34" s="16">
        <f t="shared" si="47"/>
        <v>0</v>
      </c>
      <c r="K34" s="19" t="str">
        <f t="shared" si="48"/>
        <v/>
      </c>
      <c r="L34" s="17" t="str">
        <f t="shared" si="49"/>
        <v/>
      </c>
      <c r="M34" s="12">
        <f t="shared" si="50"/>
        <v>0</v>
      </c>
      <c r="N34" s="13" t="str">
        <f t="shared" si="51"/>
        <v/>
      </c>
      <c r="O34" s="13" t="str">
        <f t="shared" si="52"/>
        <v/>
      </c>
      <c r="P34" s="13" t="str">
        <f t="shared" si="53"/>
        <v/>
      </c>
      <c r="Q34" s="13" t="str">
        <f t="shared" si="54"/>
        <v/>
      </c>
      <c r="R34" s="13" t="b">
        <f>NOT(ISERROR(MATCH(C34,Feiertage!$C:$C,0)))</f>
        <v>0</v>
      </c>
      <c r="S34" s="13">
        <f t="shared" si="55"/>
        <v>0</v>
      </c>
      <c r="T34" s="13">
        <f t="shared" si="56"/>
        <v>0</v>
      </c>
      <c r="U34" s="13">
        <f t="shared" si="57"/>
        <v>0</v>
      </c>
    </row>
    <row r="35" spans="2:21" s="8" customFormat="1" ht="16.5" customHeight="1" x14ac:dyDescent="0.25">
      <c r="B35" s="156"/>
      <c r="C35" s="39">
        <f t="shared" si="58"/>
        <v>42573</v>
      </c>
      <c r="D35" s="43"/>
      <c r="E35" s="115"/>
      <c r="F35" s="116"/>
      <c r="G35" s="127">
        <f>IF(L35="X",Gesamt!$D$9,
IF(K35="X",Gesamt!$D$10,
IF(F35-E35&lt;0,F35-E35+24,F35-E35)))</f>
        <v>0</v>
      </c>
      <c r="H35" s="121">
        <f>SUM(M35:Q35)</f>
        <v>0</v>
      </c>
      <c r="I35" s="15">
        <f t="shared" si="46"/>
        <v>0</v>
      </c>
      <c r="J35" s="16">
        <f t="shared" si="47"/>
        <v>0</v>
      </c>
      <c r="K35" s="19" t="str">
        <f>IF(D35="Urlaub","X","")</f>
        <v/>
      </c>
      <c r="L35" s="17" t="str">
        <f t="shared" si="49"/>
        <v/>
      </c>
      <c r="M35" s="12">
        <f t="shared" si="50"/>
        <v>0</v>
      </c>
      <c r="N35" s="13" t="str">
        <f t="shared" si="51"/>
        <v/>
      </c>
      <c r="O35" s="13" t="str">
        <f t="shared" si="52"/>
        <v/>
      </c>
      <c r="P35" s="13" t="str">
        <f t="shared" si="53"/>
        <v/>
      </c>
      <c r="Q35" s="13" t="str">
        <f t="shared" si="54"/>
        <v/>
      </c>
      <c r="R35" s="13" t="b">
        <f>NOT(ISERROR(MATCH(C35,Feiertage!$C:$C,0)))</f>
        <v>0</v>
      </c>
      <c r="S35" s="13">
        <f t="shared" si="55"/>
        <v>0</v>
      </c>
      <c r="T35" s="13">
        <f t="shared" si="56"/>
        <v>0</v>
      </c>
      <c r="U35" s="13">
        <f t="shared" si="57"/>
        <v>0</v>
      </c>
    </row>
    <row r="36" spans="2:21" s="8" customFormat="1" ht="16.5" customHeight="1" x14ac:dyDescent="0.25">
      <c r="B36" s="156"/>
      <c r="C36" s="39">
        <f t="shared" si="58"/>
        <v>42574</v>
      </c>
      <c r="D36" s="43"/>
      <c r="E36" s="115"/>
      <c r="F36" s="116"/>
      <c r="G36" s="127">
        <f>IF(L36="X",Gesamt!$D$9,
IF(K36="X",Gesamt!$D$10,
IF(F36-E36&lt;0,F36-E36+24,F36-E36)))</f>
        <v>0</v>
      </c>
      <c r="H36" s="121">
        <f t="shared" ref="H36:H37" si="59">SUM(M36:Q36)</f>
        <v>0</v>
      </c>
      <c r="I36" s="15">
        <f t="shared" si="46"/>
        <v>0</v>
      </c>
      <c r="J36" s="16">
        <f t="shared" si="47"/>
        <v>0</v>
      </c>
      <c r="K36" s="19" t="str">
        <f>IF(D36="Urlaub","X","")</f>
        <v/>
      </c>
      <c r="L36" s="17" t="str">
        <f t="shared" si="49"/>
        <v/>
      </c>
      <c r="M36" s="20" t="str">
        <f t="shared" si="50"/>
        <v/>
      </c>
      <c r="N36" s="21" t="str">
        <f t="shared" si="51"/>
        <v/>
      </c>
      <c r="O36" s="21" t="str">
        <f t="shared" si="52"/>
        <v/>
      </c>
      <c r="P36" s="21" t="str">
        <f t="shared" si="53"/>
        <v/>
      </c>
      <c r="Q36" s="21">
        <f t="shared" si="54"/>
        <v>0</v>
      </c>
      <c r="R36" s="21" t="b">
        <f>NOT(ISERROR(MATCH(C36,Feiertage!$C:$C,0)))</f>
        <v>0</v>
      </c>
      <c r="S36" s="21">
        <f t="shared" si="55"/>
        <v>0</v>
      </c>
      <c r="T36" s="21">
        <f t="shared" si="56"/>
        <v>0</v>
      </c>
      <c r="U36" s="21">
        <f t="shared" si="57"/>
        <v>0</v>
      </c>
    </row>
    <row r="37" spans="2:21" s="8" customFormat="1" ht="16.5" customHeight="1" x14ac:dyDescent="0.25">
      <c r="B37" s="156"/>
      <c r="C37" s="40">
        <f t="shared" si="58"/>
        <v>42575</v>
      </c>
      <c r="D37" s="44"/>
      <c r="E37" s="117"/>
      <c r="F37" s="118"/>
      <c r="G37" s="128">
        <f>IF(L37="X",Gesamt!$D$9,
IF(K37="X",Gesamt!$D$10,
IF(F37-E37&lt;0,F37-E37+24,F37-E37)))</f>
        <v>0</v>
      </c>
      <c r="H37" s="122">
        <f t="shared" si="59"/>
        <v>0</v>
      </c>
      <c r="I37" s="22">
        <f t="shared" si="46"/>
        <v>0</v>
      </c>
      <c r="J37" s="23">
        <f t="shared" si="47"/>
        <v>0</v>
      </c>
      <c r="K37" s="24" t="str">
        <f>IF(D37="Urlaub","X","")</f>
        <v/>
      </c>
      <c r="L37" s="25" t="str">
        <f>IF(D37="Krank","X","")</f>
        <v/>
      </c>
      <c r="M37" s="26" t="str">
        <f t="shared" si="50"/>
        <v/>
      </c>
      <c r="N37" s="27" t="str">
        <f>IF(R37,U37,"")</f>
        <v/>
      </c>
      <c r="O37" s="27" t="str">
        <f>IF(AND(NOT(R37),R38),SUM(S37:T37),"")</f>
        <v/>
      </c>
      <c r="P37" s="27">
        <f t="shared" si="53"/>
        <v>0</v>
      </c>
      <c r="Q37" s="27" t="str">
        <f t="shared" si="54"/>
        <v/>
      </c>
      <c r="R37" s="27" t="b">
        <f>NOT(ISERROR(MATCH(C37,Feiertage!$C:$C,0)))</f>
        <v>0</v>
      </c>
      <c r="S37" s="27">
        <f t="shared" si="55"/>
        <v>0</v>
      </c>
      <c r="T37" s="27">
        <f t="shared" si="56"/>
        <v>0</v>
      </c>
      <c r="U37" s="27">
        <f t="shared" si="57"/>
        <v>0</v>
      </c>
    </row>
    <row r="38" spans="2:21" s="28" customFormat="1" ht="16.5" customHeight="1" thickBot="1" x14ac:dyDescent="0.3">
      <c r="B38" s="157"/>
      <c r="C38" s="109">
        <f>C37+1</f>
        <v>42576</v>
      </c>
      <c r="D38" s="110"/>
      <c r="E38" s="161" t="s">
        <v>56</v>
      </c>
      <c r="F38" s="162"/>
      <c r="G38" s="129">
        <f>SUM(G31:G37)</f>
        <v>0</v>
      </c>
      <c r="H38" s="123">
        <f>SUM(H31:H37)</f>
        <v>0</v>
      </c>
      <c r="I38" s="29">
        <f>SUM(I31:I37)</f>
        <v>0</v>
      </c>
      <c r="J38" s="30">
        <f>SUM(J31:J37)</f>
        <v>0</v>
      </c>
      <c r="K38" s="31">
        <f>COUNTIF(K31:K37,"X")</f>
        <v>0</v>
      </c>
      <c r="L38" s="32">
        <f>COUNTIF(L31:L37,"X")</f>
        <v>0</v>
      </c>
      <c r="M38" s="33"/>
      <c r="N38" s="34"/>
      <c r="O38" s="34"/>
      <c r="P38" s="34"/>
      <c r="Q38" s="34"/>
      <c r="R38" s="34" t="b">
        <f>NOT(ISERROR(MATCH(C38,Feiertage!$C:$C,0)))</f>
        <v>0</v>
      </c>
      <c r="S38" s="34"/>
      <c r="T38" s="34"/>
      <c r="U38" s="35"/>
    </row>
    <row r="39" spans="2:21" s="8" customFormat="1" ht="16.5" customHeight="1" x14ac:dyDescent="0.25">
      <c r="B39" s="158">
        <f>IF(MONTH(C39)=MONTH($C$1),WEEKNUM(C39,21))</f>
        <v>30</v>
      </c>
      <c r="C39" s="38">
        <f>C37+1</f>
        <v>42576</v>
      </c>
      <c r="D39" s="41"/>
      <c r="E39" s="111"/>
      <c r="F39" s="112"/>
      <c r="G39" s="126">
        <f>IF(L39="X",Gesamt!$D$9,
IF(K39="X",Gesamt!$D$10,
IF(F39-E39&lt;0,F39-E39+24,F39-E39)))</f>
        <v>0</v>
      </c>
      <c r="H39" s="120">
        <f t="shared" ref="H39:H42" si="60">SUM(M39:Q39)</f>
        <v>0</v>
      </c>
      <c r="I39" s="9">
        <f t="shared" ref="I39:I45" si="61">IF(AND(NOT(R40),WEEKDAY(C40,2)=7),
    IF(E39&gt;F39,F39,0),
    IF(AND(NOT(R39),WEEKDAY(C39,2)=7),
        IF(E39&gt;F39,24-E39,F39-E39),
        0))</f>
        <v>0</v>
      </c>
      <c r="J39" s="10">
        <f t="shared" ref="J39:J45" si="62">IF(AND(R39,R40),
    IF(E39&gt;F39,24-E39+F39,F39-E39),
    IF(R39,
        IF(E39&gt;F39,24-E39,F39-E39),
        IF(AND(R40,E39&gt;F39),F39,0)))</f>
        <v>0</v>
      </c>
      <c r="K39" s="7" t="str">
        <f t="shared" ref="K39:K42" si="63">IF(D39="Urlaub","X","")</f>
        <v/>
      </c>
      <c r="L39" s="11" t="str">
        <f t="shared" ref="L39:L44" si="64">IF(D39="Krank","X","")</f>
        <v/>
      </c>
      <c r="M39" s="12">
        <f t="shared" ref="M39:M45" si="65">IF(OR(R39,R40,WEEKDAY(C39,2)=7,WEEKDAY(C40,2)=7),"",SUM(S39:U39))</f>
        <v>0</v>
      </c>
      <c r="N39" s="13" t="str">
        <f t="shared" ref="N39:N44" si="66">IF(R39,U39,"")</f>
        <v/>
      </c>
      <c r="O39" s="13" t="str">
        <f t="shared" ref="O39:O44" si="67">IF(AND(NOT(R39),R40),SUM(S39:T39),"")</f>
        <v/>
      </c>
      <c r="P39" s="13" t="str">
        <f t="shared" ref="P39:P45" si="68">IF(AND(WEEKDAY(C39,2)=7,NOT(R39),NOT(R40)),U39,"")</f>
        <v/>
      </c>
      <c r="Q39" s="13" t="str">
        <f t="shared" ref="Q39:Q45" si="69">IF(AND(WEEKDAY(C40,2)=7,NOT(R39),NOT(R40)),SUM(S39:T39),"")</f>
        <v/>
      </c>
      <c r="R39" s="13" t="b">
        <f>NOT(ISERROR(MATCH(C39,Feiertage!$C:$C,0)))</f>
        <v>0</v>
      </c>
      <c r="S39" s="13">
        <f t="shared" ref="S39:S45" si="70">IF(OR(E39&gt;F39,F39&gt;6),
    IF(E39&lt;=6,6-E39,0),
    F39-E39)</f>
        <v>0</v>
      </c>
      <c r="T39" s="13">
        <f t="shared" ref="T39:T45" si="71">IF(E39&gt;F39,MIN(24-E39,4),
    IF(E39&gt;=20,F39-E39,MAX(F39-20,0)))</f>
        <v>0</v>
      </c>
      <c r="U39" s="13">
        <f t="shared" ref="U39:U45" si="72">IF(E39&gt;F39,MIN(F39,6),0)</f>
        <v>0</v>
      </c>
    </row>
    <row r="40" spans="2:21" s="8" customFormat="1" ht="16.5" customHeight="1" x14ac:dyDescent="0.25">
      <c r="B40" s="159"/>
      <c r="C40" s="39">
        <f>C39+1</f>
        <v>42577</v>
      </c>
      <c r="D40" s="42"/>
      <c r="E40" s="113"/>
      <c r="F40" s="114"/>
      <c r="G40" s="127">
        <f>IF(L40="X",Gesamt!$D$9,
IF(K40="X",Gesamt!$D$10,
IF(F40-E40&lt;0,F40-E40+24,F40-E40)))</f>
        <v>0</v>
      </c>
      <c r="H40" s="121">
        <f t="shared" si="60"/>
        <v>0</v>
      </c>
      <c r="I40" s="15">
        <f t="shared" si="61"/>
        <v>0</v>
      </c>
      <c r="J40" s="16">
        <f t="shared" si="62"/>
        <v>0</v>
      </c>
      <c r="K40" s="14" t="str">
        <f t="shared" si="63"/>
        <v/>
      </c>
      <c r="L40" s="17" t="str">
        <f t="shared" si="64"/>
        <v/>
      </c>
      <c r="M40" s="12">
        <f t="shared" si="65"/>
        <v>0</v>
      </c>
      <c r="N40" s="13" t="str">
        <f t="shared" si="66"/>
        <v/>
      </c>
      <c r="O40" s="13" t="str">
        <f t="shared" si="67"/>
        <v/>
      </c>
      <c r="P40" s="13" t="str">
        <f t="shared" si="68"/>
        <v/>
      </c>
      <c r="Q40" s="13" t="str">
        <f t="shared" si="69"/>
        <v/>
      </c>
      <c r="R40" s="13" t="b">
        <f>NOT(ISERROR(MATCH(C40,Feiertage!$C:$C,0)))</f>
        <v>0</v>
      </c>
      <c r="S40" s="13">
        <f t="shared" si="70"/>
        <v>0</v>
      </c>
      <c r="T40" s="13">
        <f t="shared" si="71"/>
        <v>0</v>
      </c>
      <c r="U40" s="13">
        <f t="shared" si="72"/>
        <v>0</v>
      </c>
    </row>
    <row r="41" spans="2:21" s="8" customFormat="1" ht="16.5" customHeight="1" x14ac:dyDescent="0.25">
      <c r="B41" s="159"/>
      <c r="C41" s="39">
        <f t="shared" ref="C41:C45" si="73">C40+1</f>
        <v>42578</v>
      </c>
      <c r="D41" s="42"/>
      <c r="E41" s="113"/>
      <c r="F41" s="114"/>
      <c r="G41" s="127">
        <f>IF(L41="X",Gesamt!$D$9,
IF(K41="X",Gesamt!$D$10,
IF(F41-E41&lt;0,F41-E41+24,F41-E41)))</f>
        <v>0</v>
      </c>
      <c r="H41" s="121">
        <f t="shared" si="60"/>
        <v>0</v>
      </c>
      <c r="I41" s="15">
        <f t="shared" si="61"/>
        <v>0</v>
      </c>
      <c r="J41" s="16">
        <f t="shared" si="62"/>
        <v>0</v>
      </c>
      <c r="K41" s="14" t="str">
        <f t="shared" si="63"/>
        <v/>
      </c>
      <c r="L41" s="17" t="str">
        <f t="shared" si="64"/>
        <v/>
      </c>
      <c r="M41" s="12">
        <f t="shared" si="65"/>
        <v>0</v>
      </c>
      <c r="N41" s="13" t="str">
        <f t="shared" si="66"/>
        <v/>
      </c>
      <c r="O41" s="13" t="str">
        <f t="shared" si="67"/>
        <v/>
      </c>
      <c r="P41" s="13" t="str">
        <f t="shared" si="68"/>
        <v/>
      </c>
      <c r="Q41" s="13" t="str">
        <f t="shared" si="69"/>
        <v/>
      </c>
      <c r="R41" s="13" t="b">
        <f>NOT(ISERROR(MATCH(C41,Feiertage!$C:$C,0)))</f>
        <v>0</v>
      </c>
      <c r="S41" s="13">
        <f t="shared" si="70"/>
        <v>0</v>
      </c>
      <c r="T41" s="13">
        <f t="shared" si="71"/>
        <v>0</v>
      </c>
      <c r="U41" s="13">
        <f t="shared" si="72"/>
        <v>0</v>
      </c>
    </row>
    <row r="42" spans="2:21" s="8" customFormat="1" ht="16.5" customHeight="1" x14ac:dyDescent="0.25">
      <c r="B42" s="159"/>
      <c r="C42" s="39">
        <f t="shared" si="73"/>
        <v>42579</v>
      </c>
      <c r="D42" s="43"/>
      <c r="E42" s="115"/>
      <c r="F42" s="116"/>
      <c r="G42" s="127">
        <f>IF(L42="X",Gesamt!$D$9,
IF(K42="X",Gesamt!$D$10,
IF(F42-E42&lt;0,F42-E42+24,F42-E42)))</f>
        <v>0</v>
      </c>
      <c r="H42" s="121">
        <f t="shared" si="60"/>
        <v>0</v>
      </c>
      <c r="I42" s="15">
        <f t="shared" si="61"/>
        <v>0</v>
      </c>
      <c r="J42" s="16">
        <f t="shared" si="62"/>
        <v>0</v>
      </c>
      <c r="K42" s="19" t="str">
        <f t="shared" si="63"/>
        <v/>
      </c>
      <c r="L42" s="17" t="str">
        <f t="shared" si="64"/>
        <v/>
      </c>
      <c r="M42" s="12">
        <f t="shared" si="65"/>
        <v>0</v>
      </c>
      <c r="N42" s="13" t="str">
        <f t="shared" si="66"/>
        <v/>
      </c>
      <c r="O42" s="13" t="str">
        <f t="shared" si="67"/>
        <v/>
      </c>
      <c r="P42" s="13" t="str">
        <f t="shared" si="68"/>
        <v/>
      </c>
      <c r="Q42" s="13" t="str">
        <f t="shared" si="69"/>
        <v/>
      </c>
      <c r="R42" s="13" t="b">
        <f>NOT(ISERROR(MATCH(C42,Feiertage!$C:$C,0)))</f>
        <v>0</v>
      </c>
      <c r="S42" s="13">
        <f t="shared" si="70"/>
        <v>0</v>
      </c>
      <c r="T42" s="13">
        <f t="shared" si="71"/>
        <v>0</v>
      </c>
      <c r="U42" s="13">
        <f t="shared" si="72"/>
        <v>0</v>
      </c>
    </row>
    <row r="43" spans="2:21" s="8" customFormat="1" ht="16.5" customHeight="1" x14ac:dyDescent="0.25">
      <c r="B43" s="159"/>
      <c r="C43" s="39">
        <f t="shared" si="73"/>
        <v>42580</v>
      </c>
      <c r="D43" s="43"/>
      <c r="E43" s="115"/>
      <c r="F43" s="116"/>
      <c r="G43" s="127">
        <f>IF(L43="X",Gesamt!$D$9,
IF(K43="X",Gesamt!$D$10,
IF(F43-E43&lt;0,F43-E43+24,F43-E43)))</f>
        <v>0</v>
      </c>
      <c r="H43" s="121">
        <f>SUM(M43:Q43)</f>
        <v>0</v>
      </c>
      <c r="I43" s="15">
        <f t="shared" si="61"/>
        <v>0</v>
      </c>
      <c r="J43" s="16">
        <f t="shared" si="62"/>
        <v>0</v>
      </c>
      <c r="K43" s="19" t="str">
        <f>IF(D43="Urlaub","X","")</f>
        <v/>
      </c>
      <c r="L43" s="17" t="str">
        <f t="shared" si="64"/>
        <v/>
      </c>
      <c r="M43" s="12">
        <f t="shared" si="65"/>
        <v>0</v>
      </c>
      <c r="N43" s="13" t="str">
        <f t="shared" si="66"/>
        <v/>
      </c>
      <c r="O43" s="13" t="str">
        <f t="shared" si="67"/>
        <v/>
      </c>
      <c r="P43" s="13" t="str">
        <f t="shared" si="68"/>
        <v/>
      </c>
      <c r="Q43" s="13" t="str">
        <f t="shared" si="69"/>
        <v/>
      </c>
      <c r="R43" s="13" t="b">
        <f>NOT(ISERROR(MATCH(C43,Feiertage!$C:$C,0)))</f>
        <v>0</v>
      </c>
      <c r="S43" s="13">
        <f t="shared" si="70"/>
        <v>0</v>
      </c>
      <c r="T43" s="13">
        <f t="shared" si="71"/>
        <v>0</v>
      </c>
      <c r="U43" s="13">
        <f t="shared" si="72"/>
        <v>0</v>
      </c>
    </row>
    <row r="44" spans="2:21" s="8" customFormat="1" ht="16.5" customHeight="1" x14ac:dyDescent="0.25">
      <c r="B44" s="159"/>
      <c r="C44" s="39">
        <f t="shared" si="73"/>
        <v>42581</v>
      </c>
      <c r="D44" s="43"/>
      <c r="E44" s="115"/>
      <c r="F44" s="116"/>
      <c r="G44" s="127">
        <f>IF(L44="X",Gesamt!$D$9,
IF(K44="X",Gesamt!$D$10,
IF(F44-E44&lt;0,F44-E44+24,F44-E44)))</f>
        <v>0</v>
      </c>
      <c r="H44" s="121">
        <f t="shared" ref="H44:H45" si="74">SUM(M44:Q44)</f>
        <v>0</v>
      </c>
      <c r="I44" s="15">
        <f t="shared" si="61"/>
        <v>0</v>
      </c>
      <c r="J44" s="16">
        <f t="shared" si="62"/>
        <v>0</v>
      </c>
      <c r="K44" s="19" t="str">
        <f>IF(D44="Urlaub","X","")</f>
        <v/>
      </c>
      <c r="L44" s="17" t="str">
        <f t="shared" si="64"/>
        <v/>
      </c>
      <c r="M44" s="20" t="str">
        <f t="shared" si="65"/>
        <v/>
      </c>
      <c r="N44" s="21" t="str">
        <f t="shared" si="66"/>
        <v/>
      </c>
      <c r="O44" s="21" t="str">
        <f t="shared" si="67"/>
        <v/>
      </c>
      <c r="P44" s="21" t="str">
        <f t="shared" si="68"/>
        <v/>
      </c>
      <c r="Q44" s="21">
        <f t="shared" si="69"/>
        <v>0</v>
      </c>
      <c r="R44" s="21" t="b">
        <f>NOT(ISERROR(MATCH(C44,Feiertage!$C:$C,0)))</f>
        <v>0</v>
      </c>
      <c r="S44" s="21">
        <f t="shared" si="70"/>
        <v>0</v>
      </c>
      <c r="T44" s="21">
        <f t="shared" si="71"/>
        <v>0</v>
      </c>
      <c r="U44" s="21">
        <f t="shared" si="72"/>
        <v>0</v>
      </c>
    </row>
    <row r="45" spans="2:21" s="28" customFormat="1" ht="16.5" customHeight="1" x14ac:dyDescent="0.25">
      <c r="B45" s="159"/>
      <c r="C45" s="40">
        <f t="shared" si="73"/>
        <v>42582</v>
      </c>
      <c r="D45" s="44"/>
      <c r="E45" s="117"/>
      <c r="F45" s="118"/>
      <c r="G45" s="128">
        <f>IF(L45="X",Gesamt!$D$9,
IF(K45="X",Gesamt!$D$10,
IF(F45-E45&lt;0,F45-E45+24,F45-E45)))</f>
        <v>0</v>
      </c>
      <c r="H45" s="122">
        <f t="shared" si="74"/>
        <v>0</v>
      </c>
      <c r="I45" s="22">
        <f t="shared" si="61"/>
        <v>0</v>
      </c>
      <c r="J45" s="23">
        <f t="shared" si="62"/>
        <v>0</v>
      </c>
      <c r="K45" s="24" t="str">
        <f>IF(D45="Urlaub","X","")</f>
        <v/>
      </c>
      <c r="L45" s="25" t="str">
        <f>IF(D45="Krank","X","")</f>
        <v/>
      </c>
      <c r="M45" s="26" t="str">
        <f t="shared" si="65"/>
        <v/>
      </c>
      <c r="N45" s="27" t="str">
        <f>IF(R45,U45,"")</f>
        <v/>
      </c>
      <c r="O45" s="27" t="str">
        <f>IF(AND(NOT(R45),R46),SUM(S45:T45),"")</f>
        <v/>
      </c>
      <c r="P45" s="27">
        <f t="shared" si="68"/>
        <v>0</v>
      </c>
      <c r="Q45" s="27" t="str">
        <f t="shared" si="69"/>
        <v/>
      </c>
      <c r="R45" s="27" t="b">
        <f>NOT(ISERROR(MATCH(C45,Feiertage!$C:$C,0)))</f>
        <v>0</v>
      </c>
      <c r="S45" s="27">
        <f t="shared" si="70"/>
        <v>0</v>
      </c>
      <c r="T45" s="27">
        <f t="shared" si="71"/>
        <v>0</v>
      </c>
      <c r="U45" s="27">
        <f t="shared" si="72"/>
        <v>0</v>
      </c>
    </row>
    <row r="46" spans="2:21" s="28" customFormat="1" ht="16.5" customHeight="1" thickBot="1" x14ac:dyDescent="0.3">
      <c r="B46" s="160"/>
      <c r="C46" s="109">
        <f>C45+1</f>
        <v>42583</v>
      </c>
      <c r="D46" s="110"/>
      <c r="E46" s="161" t="s">
        <v>56</v>
      </c>
      <c r="F46" s="162"/>
      <c r="G46" s="129">
        <f>SUM(G39:G45)</f>
        <v>0</v>
      </c>
      <c r="H46" s="123">
        <f>SUM(H39:H45)</f>
        <v>0</v>
      </c>
      <c r="I46" s="29">
        <f>SUM(I39:I45)</f>
        <v>0</v>
      </c>
      <c r="J46" s="30">
        <f>SUM(J39:J45)</f>
        <v>0</v>
      </c>
      <c r="K46" s="31">
        <f>COUNTIF(K39:K45,"X")</f>
        <v>0</v>
      </c>
      <c r="L46" s="32">
        <f>COUNTIF(L39:L45,"X")</f>
        <v>0</v>
      </c>
      <c r="M46" s="33"/>
      <c r="N46" s="34"/>
      <c r="O46" s="34"/>
      <c r="P46" s="34"/>
      <c r="Q46" s="34"/>
      <c r="R46" s="34" t="b">
        <f>NOT(ISERROR(MATCH(C46,Feiertage!$C:$C,0)))</f>
        <v>0</v>
      </c>
      <c r="S46" s="34"/>
      <c r="T46" s="34"/>
      <c r="U46" s="35"/>
    </row>
    <row r="47" spans="2:21" s="8" customFormat="1" ht="16.5" customHeight="1" x14ac:dyDescent="0.25">
      <c r="B47" s="158" t="b">
        <f>IF(MONTH(C47)=MONTH($C$1),WEEKNUM(C47,21))</f>
        <v>0</v>
      </c>
      <c r="C47" s="38">
        <f>C45+1</f>
        <v>42583</v>
      </c>
      <c r="D47" s="41"/>
      <c r="E47" s="111"/>
      <c r="F47" s="112"/>
      <c r="G47" s="126">
        <f>IF(L47="X",Gesamt!$D$9,
IF(K47="X",Gesamt!$D$10,
IF(F47-E47&lt;0,F47-E47+24,F47-E47)))</f>
        <v>0</v>
      </c>
      <c r="H47" s="120">
        <f t="shared" ref="H47:H50" si="75">SUM(M47:Q47)</f>
        <v>0</v>
      </c>
      <c r="I47" s="9">
        <f t="shared" ref="I47:I53" si="76">IF(AND(NOT(R48),WEEKDAY(C48,2)=7),
    IF(E47&gt;F47,F47,0),
    IF(AND(NOT(R47),WEEKDAY(C47,2)=7),
        IF(E47&gt;F47,24-E47,F47-E47),
        0))</f>
        <v>0</v>
      </c>
      <c r="J47" s="10">
        <f t="shared" ref="J47:J53" si="77">IF(AND(R47,R48),
    IF(E47&gt;F47,24-E47+F47,F47-E47),
    IF(R47,
        IF(E47&gt;F47,24-E47,F47-E47),
        IF(AND(R48,E47&gt;F47),F47,0)))</f>
        <v>0</v>
      </c>
      <c r="K47" s="7" t="str">
        <f t="shared" ref="K47:K50" si="78">IF(D47="Urlaub","X","")</f>
        <v/>
      </c>
      <c r="L47" s="11" t="str">
        <f t="shared" ref="L47:L52" si="79">IF(D47="Krank","X","")</f>
        <v/>
      </c>
      <c r="M47" s="12">
        <f t="shared" ref="M47:M53" si="80">IF(OR(R47,R48,WEEKDAY(C47,2)=7,WEEKDAY(C48,2)=7),"",SUM(S47:U47))</f>
        <v>0</v>
      </c>
      <c r="N47" s="13" t="str">
        <f t="shared" ref="N47:N52" si="81">IF(R47,U47,"")</f>
        <v/>
      </c>
      <c r="O47" s="13" t="str">
        <f t="shared" ref="O47:O52" si="82">IF(AND(NOT(R47),R48),SUM(S47:T47),"")</f>
        <v/>
      </c>
      <c r="P47" s="13" t="str">
        <f t="shared" ref="P47:P53" si="83">IF(AND(WEEKDAY(C47,2)=7,NOT(R47),NOT(R48)),U47,"")</f>
        <v/>
      </c>
      <c r="Q47" s="13" t="str">
        <f t="shared" ref="Q47:Q53" si="84">IF(AND(WEEKDAY(C48,2)=7,NOT(R47),NOT(R48)),SUM(S47:T47),"")</f>
        <v/>
      </c>
      <c r="R47" s="13" t="b">
        <f>NOT(ISERROR(MATCH(C47,Feiertage!$C:$C,0)))</f>
        <v>0</v>
      </c>
      <c r="S47" s="13">
        <f t="shared" ref="S47:S53" si="85">IF(OR(E47&gt;F47,F47&gt;6),
    IF(E47&lt;=6,6-E47,0),
    F47-E47)</f>
        <v>0</v>
      </c>
      <c r="T47" s="13">
        <f t="shared" ref="T47:T53" si="86">IF(E47&gt;F47,MIN(24-E47,4),
    IF(E47&gt;=20,F47-E47,MAX(F47-20,0)))</f>
        <v>0</v>
      </c>
      <c r="U47" s="13">
        <f t="shared" ref="U47:U53" si="87">IF(E47&gt;F47,MIN(F47,6),0)</f>
        <v>0</v>
      </c>
    </row>
    <row r="48" spans="2:21" s="8" customFormat="1" ht="16.5" customHeight="1" x14ac:dyDescent="0.25">
      <c r="B48" s="159"/>
      <c r="C48" s="39">
        <f>C47+1</f>
        <v>42584</v>
      </c>
      <c r="D48" s="42"/>
      <c r="E48" s="113"/>
      <c r="F48" s="114"/>
      <c r="G48" s="127">
        <f>IF(L48="X",Gesamt!$D$9,
IF(K48="X",Gesamt!$D$10,
IF(F48-E48&lt;0,F48-E48+24,F48-E48)))</f>
        <v>0</v>
      </c>
      <c r="H48" s="121">
        <f t="shared" si="75"/>
        <v>0</v>
      </c>
      <c r="I48" s="15">
        <f t="shared" si="76"/>
        <v>0</v>
      </c>
      <c r="J48" s="16">
        <f t="shared" si="77"/>
        <v>0</v>
      </c>
      <c r="K48" s="14" t="str">
        <f t="shared" si="78"/>
        <v/>
      </c>
      <c r="L48" s="17" t="str">
        <f t="shared" si="79"/>
        <v/>
      </c>
      <c r="M48" s="12">
        <f t="shared" si="80"/>
        <v>0</v>
      </c>
      <c r="N48" s="13" t="str">
        <f t="shared" si="81"/>
        <v/>
      </c>
      <c r="O48" s="13" t="str">
        <f t="shared" si="82"/>
        <v/>
      </c>
      <c r="P48" s="13" t="str">
        <f t="shared" si="83"/>
        <v/>
      </c>
      <c r="Q48" s="13" t="str">
        <f t="shared" si="84"/>
        <v/>
      </c>
      <c r="R48" s="13" t="b">
        <f>NOT(ISERROR(MATCH(C48,Feiertage!$C:$C,0)))</f>
        <v>0</v>
      </c>
      <c r="S48" s="13">
        <f t="shared" si="85"/>
        <v>0</v>
      </c>
      <c r="T48" s="13">
        <f t="shared" si="86"/>
        <v>0</v>
      </c>
      <c r="U48" s="13">
        <f t="shared" si="87"/>
        <v>0</v>
      </c>
    </row>
    <row r="49" spans="2:21" s="8" customFormat="1" ht="16.5" customHeight="1" x14ac:dyDescent="0.25">
      <c r="B49" s="159"/>
      <c r="C49" s="39">
        <f t="shared" ref="C49:C53" si="88">C48+1</f>
        <v>42585</v>
      </c>
      <c r="D49" s="42"/>
      <c r="E49" s="113"/>
      <c r="F49" s="114"/>
      <c r="G49" s="127">
        <f>IF(L49="X",Gesamt!$D$9,
IF(K49="X",Gesamt!$D$10,
IF(F49-E49&lt;0,F49-E49+24,F49-E49)))</f>
        <v>0</v>
      </c>
      <c r="H49" s="121">
        <f t="shared" si="75"/>
        <v>0</v>
      </c>
      <c r="I49" s="15">
        <f t="shared" si="76"/>
        <v>0</v>
      </c>
      <c r="J49" s="16">
        <f t="shared" si="77"/>
        <v>0</v>
      </c>
      <c r="K49" s="14" t="str">
        <f t="shared" si="78"/>
        <v/>
      </c>
      <c r="L49" s="17" t="str">
        <f t="shared" si="79"/>
        <v/>
      </c>
      <c r="M49" s="12">
        <f t="shared" si="80"/>
        <v>0</v>
      </c>
      <c r="N49" s="13" t="str">
        <f t="shared" si="81"/>
        <v/>
      </c>
      <c r="O49" s="13" t="str">
        <f t="shared" si="82"/>
        <v/>
      </c>
      <c r="P49" s="13" t="str">
        <f t="shared" si="83"/>
        <v/>
      </c>
      <c r="Q49" s="13" t="str">
        <f t="shared" si="84"/>
        <v/>
      </c>
      <c r="R49" s="13" t="b">
        <f>NOT(ISERROR(MATCH(C49,Feiertage!$C:$C,0)))</f>
        <v>0</v>
      </c>
      <c r="S49" s="13">
        <f t="shared" si="85"/>
        <v>0</v>
      </c>
      <c r="T49" s="13">
        <f t="shared" si="86"/>
        <v>0</v>
      </c>
      <c r="U49" s="13">
        <f t="shared" si="87"/>
        <v>0</v>
      </c>
    </row>
    <row r="50" spans="2:21" s="8" customFormat="1" ht="16.5" customHeight="1" x14ac:dyDescent="0.25">
      <c r="B50" s="159"/>
      <c r="C50" s="39">
        <f t="shared" si="88"/>
        <v>42586</v>
      </c>
      <c r="D50" s="43"/>
      <c r="E50" s="115"/>
      <c r="F50" s="116"/>
      <c r="G50" s="127">
        <f>IF(L50="X",Gesamt!$D$9,
IF(K50="X",Gesamt!$D$10,
IF(F50-E50&lt;0,F50-E50+24,F50-E50)))</f>
        <v>0</v>
      </c>
      <c r="H50" s="121">
        <f t="shared" si="75"/>
        <v>0</v>
      </c>
      <c r="I50" s="15">
        <f t="shared" si="76"/>
        <v>0</v>
      </c>
      <c r="J50" s="16">
        <f t="shared" si="77"/>
        <v>0</v>
      </c>
      <c r="K50" s="19" t="str">
        <f t="shared" si="78"/>
        <v/>
      </c>
      <c r="L50" s="17" t="str">
        <f t="shared" si="79"/>
        <v/>
      </c>
      <c r="M50" s="12">
        <f t="shared" si="80"/>
        <v>0</v>
      </c>
      <c r="N50" s="13" t="str">
        <f t="shared" si="81"/>
        <v/>
      </c>
      <c r="O50" s="13" t="str">
        <f t="shared" si="82"/>
        <v/>
      </c>
      <c r="P50" s="13" t="str">
        <f t="shared" si="83"/>
        <v/>
      </c>
      <c r="Q50" s="13" t="str">
        <f t="shared" si="84"/>
        <v/>
      </c>
      <c r="R50" s="13" t="b">
        <f>NOT(ISERROR(MATCH(C50,Feiertage!$C:$C,0)))</f>
        <v>0</v>
      </c>
      <c r="S50" s="13">
        <f t="shared" si="85"/>
        <v>0</v>
      </c>
      <c r="T50" s="13">
        <f t="shared" si="86"/>
        <v>0</v>
      </c>
      <c r="U50" s="13">
        <f t="shared" si="87"/>
        <v>0</v>
      </c>
    </row>
    <row r="51" spans="2:21" s="8" customFormat="1" ht="16.5" customHeight="1" x14ac:dyDescent="0.25">
      <c r="B51" s="159"/>
      <c r="C51" s="39">
        <f t="shared" si="88"/>
        <v>42587</v>
      </c>
      <c r="D51" s="43"/>
      <c r="E51" s="115"/>
      <c r="F51" s="116"/>
      <c r="G51" s="127">
        <f>IF(L51="X",Gesamt!$D$9,
IF(K51="X",Gesamt!$D$10,
IF(F51-E51&lt;0,F51-E51+24,F51-E51)))</f>
        <v>0</v>
      </c>
      <c r="H51" s="121">
        <f>SUM(M51:Q51)</f>
        <v>0</v>
      </c>
      <c r="I51" s="15">
        <f t="shared" si="76"/>
        <v>0</v>
      </c>
      <c r="J51" s="16">
        <f t="shared" si="77"/>
        <v>0</v>
      </c>
      <c r="K51" s="19" t="str">
        <f>IF(D51="Urlaub","X","")</f>
        <v/>
      </c>
      <c r="L51" s="17" t="str">
        <f t="shared" si="79"/>
        <v/>
      </c>
      <c r="M51" s="12">
        <f t="shared" si="80"/>
        <v>0</v>
      </c>
      <c r="N51" s="13" t="str">
        <f t="shared" si="81"/>
        <v/>
      </c>
      <c r="O51" s="13" t="str">
        <f t="shared" si="82"/>
        <v/>
      </c>
      <c r="P51" s="13" t="str">
        <f t="shared" si="83"/>
        <v/>
      </c>
      <c r="Q51" s="13" t="str">
        <f t="shared" si="84"/>
        <v/>
      </c>
      <c r="R51" s="13" t="b">
        <f>NOT(ISERROR(MATCH(C51,Feiertage!$C:$C,0)))</f>
        <v>0</v>
      </c>
      <c r="S51" s="13">
        <f t="shared" si="85"/>
        <v>0</v>
      </c>
      <c r="T51" s="13">
        <f t="shared" si="86"/>
        <v>0</v>
      </c>
      <c r="U51" s="13">
        <f t="shared" si="87"/>
        <v>0</v>
      </c>
    </row>
    <row r="52" spans="2:21" s="8" customFormat="1" ht="16.5" customHeight="1" x14ac:dyDescent="0.25">
      <c r="B52" s="159"/>
      <c r="C52" s="39">
        <f t="shared" si="88"/>
        <v>42588</v>
      </c>
      <c r="D52" s="43"/>
      <c r="E52" s="115"/>
      <c r="F52" s="116"/>
      <c r="G52" s="127">
        <f>IF(L52="X",Gesamt!$D$9,
IF(K52="X",Gesamt!$D$10,
IF(F52-E52&lt;0,F52-E52+24,F52-E52)))</f>
        <v>0</v>
      </c>
      <c r="H52" s="121">
        <f t="shared" ref="H52:H53" si="89">SUM(M52:Q52)</f>
        <v>0</v>
      </c>
      <c r="I52" s="15">
        <f t="shared" si="76"/>
        <v>0</v>
      </c>
      <c r="J52" s="16">
        <f t="shared" si="77"/>
        <v>0</v>
      </c>
      <c r="K52" s="19" t="str">
        <f>IF(D52="Urlaub","X","")</f>
        <v/>
      </c>
      <c r="L52" s="17" t="str">
        <f t="shared" si="79"/>
        <v/>
      </c>
      <c r="M52" s="20" t="str">
        <f t="shared" si="80"/>
        <v/>
      </c>
      <c r="N52" s="21" t="str">
        <f t="shared" si="81"/>
        <v/>
      </c>
      <c r="O52" s="21" t="str">
        <f t="shared" si="82"/>
        <v/>
      </c>
      <c r="P52" s="21" t="str">
        <f t="shared" si="83"/>
        <v/>
      </c>
      <c r="Q52" s="21">
        <f t="shared" si="84"/>
        <v>0</v>
      </c>
      <c r="R52" s="21" t="b">
        <f>NOT(ISERROR(MATCH(C52,Feiertage!$C:$C,0)))</f>
        <v>0</v>
      </c>
      <c r="S52" s="21">
        <f t="shared" si="85"/>
        <v>0</v>
      </c>
      <c r="T52" s="21">
        <f t="shared" si="86"/>
        <v>0</v>
      </c>
      <c r="U52" s="21">
        <f t="shared" si="87"/>
        <v>0</v>
      </c>
    </row>
    <row r="53" spans="2:21" s="28" customFormat="1" ht="16.5" customHeight="1" x14ac:dyDescent="0.25">
      <c r="B53" s="159"/>
      <c r="C53" s="40">
        <f t="shared" si="88"/>
        <v>42589</v>
      </c>
      <c r="D53" s="44"/>
      <c r="E53" s="117"/>
      <c r="F53" s="118"/>
      <c r="G53" s="128">
        <f>IF(L53="X",Gesamt!$D$9,
IF(K53="X",Gesamt!$D$10,
IF(F53-E53&lt;0,F53-E53+24,F53-E53)))</f>
        <v>0</v>
      </c>
      <c r="H53" s="122">
        <f t="shared" si="89"/>
        <v>0</v>
      </c>
      <c r="I53" s="22">
        <f t="shared" si="76"/>
        <v>0</v>
      </c>
      <c r="J53" s="23">
        <f t="shared" si="77"/>
        <v>0</v>
      </c>
      <c r="K53" s="24" t="str">
        <f>IF(D53="Urlaub","X","")</f>
        <v/>
      </c>
      <c r="L53" s="25" t="str">
        <f>IF(D53="Krank","X","")</f>
        <v/>
      </c>
      <c r="M53" s="26" t="str">
        <f t="shared" si="80"/>
        <v/>
      </c>
      <c r="N53" s="27" t="str">
        <f>IF(R53,U53,"")</f>
        <v/>
      </c>
      <c r="O53" s="27" t="str">
        <f>IF(AND(NOT(R53),R54),SUM(S53:T53),"")</f>
        <v/>
      </c>
      <c r="P53" s="27">
        <f t="shared" si="83"/>
        <v>0</v>
      </c>
      <c r="Q53" s="27" t="str">
        <f t="shared" si="84"/>
        <v/>
      </c>
      <c r="R53" s="27" t="b">
        <f>NOT(ISERROR(MATCH(C53,Feiertage!$C:$C,0)))</f>
        <v>0</v>
      </c>
      <c r="S53" s="27">
        <f t="shared" si="85"/>
        <v>0</v>
      </c>
      <c r="T53" s="27">
        <f t="shared" si="86"/>
        <v>0</v>
      </c>
      <c r="U53" s="27">
        <f t="shared" si="87"/>
        <v>0</v>
      </c>
    </row>
    <row r="54" spans="2:21" s="28" customFormat="1" ht="16.5" customHeight="1" thickBot="1" x14ac:dyDescent="0.3">
      <c r="B54" s="160"/>
      <c r="C54" s="109">
        <f>C53+1</f>
        <v>42590</v>
      </c>
      <c r="D54" s="110"/>
      <c r="E54" s="161" t="s">
        <v>56</v>
      </c>
      <c r="F54" s="162"/>
      <c r="G54" s="130">
        <f>SUM(G47:G53)</f>
        <v>0</v>
      </c>
      <c r="H54" s="124">
        <f>SUM(H47:H53)</f>
        <v>0</v>
      </c>
      <c r="I54" s="60">
        <f>SUM(I47:I53)</f>
        <v>0</v>
      </c>
      <c r="J54" s="61">
        <f>SUM(J47:J53)</f>
        <v>0</v>
      </c>
      <c r="K54" s="62">
        <f>COUNTIF(K47:K53,"X")</f>
        <v>0</v>
      </c>
      <c r="L54" s="63">
        <f>COUNTIF(L47:L53,"X")</f>
        <v>0</v>
      </c>
      <c r="M54" s="33"/>
      <c r="N54" s="34"/>
      <c r="O54" s="34"/>
      <c r="P54" s="34"/>
      <c r="Q54" s="34"/>
      <c r="R54" s="34" t="b">
        <f>NOT(ISERROR(MATCH(C54,Feiertage!$C:$C,0)))</f>
        <v>0</v>
      </c>
      <c r="S54" s="34"/>
      <c r="T54" s="34"/>
      <c r="U54" s="35"/>
    </row>
    <row r="55" spans="2:21" s="28" customFormat="1" ht="16.5" customHeight="1" thickTop="1" thickBot="1" x14ac:dyDescent="0.3">
      <c r="B55" s="48"/>
      <c r="C55" s="166"/>
      <c r="D55" s="167"/>
      <c r="E55" s="163" t="s">
        <v>20</v>
      </c>
      <c r="F55" s="164"/>
      <c r="G55" s="131">
        <f ca="1">SUMIF($E$7:$F$54,"Woche",G$7:G$54)</f>
        <v>0</v>
      </c>
      <c r="H55" s="125">
        <f t="shared" ref="H55:L55" ca="1" si="90">SUMIF($E$7:$F$54,"Woche",H$7:H$54)</f>
        <v>0</v>
      </c>
      <c r="I55" s="64">
        <f t="shared" ca="1" si="90"/>
        <v>0</v>
      </c>
      <c r="J55" s="65">
        <f t="shared" ca="1" si="90"/>
        <v>0</v>
      </c>
      <c r="K55" s="66">
        <f t="shared" ca="1" si="90"/>
        <v>0</v>
      </c>
      <c r="L55" s="67">
        <f t="shared" ca="1" si="90"/>
        <v>0</v>
      </c>
      <c r="M55" s="36"/>
      <c r="N55" s="36"/>
      <c r="O55" s="37"/>
      <c r="P55" s="36"/>
      <c r="Q55" s="36"/>
      <c r="T55" s="5"/>
      <c r="U55" s="5"/>
    </row>
  </sheetData>
  <mergeCells count="27">
    <mergeCell ref="C1:L1"/>
    <mergeCell ref="D2:E2"/>
    <mergeCell ref="D4:E4"/>
    <mergeCell ref="H4:K4"/>
    <mergeCell ref="M5:M6"/>
    <mergeCell ref="B23:B30"/>
    <mergeCell ref="E30:F30"/>
    <mergeCell ref="O5:O6"/>
    <mergeCell ref="P5:P6"/>
    <mergeCell ref="Q5:Q6"/>
    <mergeCell ref="N5:N6"/>
    <mergeCell ref="U5:U6"/>
    <mergeCell ref="B7:B14"/>
    <mergeCell ref="E14:F14"/>
    <mergeCell ref="B15:B22"/>
    <mergeCell ref="E22:F22"/>
    <mergeCell ref="R5:R6"/>
    <mergeCell ref="S5:S6"/>
    <mergeCell ref="T5:T6"/>
    <mergeCell ref="C55:D55"/>
    <mergeCell ref="E55:F55"/>
    <mergeCell ref="B31:B38"/>
    <mergeCell ref="E38:F38"/>
    <mergeCell ref="B39:B46"/>
    <mergeCell ref="E46:F46"/>
    <mergeCell ref="B47:B54"/>
    <mergeCell ref="E54:F54"/>
  </mergeCells>
  <conditionalFormatting sqref="C7:C53">
    <cfRule type="expression" dxfId="11" priority="11">
      <formula>OR(WEEKDAY(C7,2)=6,WEEKDAY(C7,2)=7,R7)</formula>
    </cfRule>
    <cfRule type="expression" dxfId="10" priority="12">
      <formula>MONTH(C7)&lt;&gt;MONTH($C$1)</formula>
    </cfRule>
  </conditionalFormatting>
  <pageMargins left="0.70866141732283472" right="0.11811023622047245" top="0.59055118110236227" bottom="0.59055118110236227" header="0.78740157480314965" footer="0.78740157480314965"/>
  <pageSetup paperSize="9" scale="83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B1:U55"/>
  <sheetViews>
    <sheetView showGridLines="0" zoomScaleNormal="100" zoomScaleSheetLayoutView="100" zoomScalePageLayoutView="182" workbookViewId="0">
      <pane ySplit="6" topLeftCell="A7" activePane="bottomLeft" state="frozen"/>
      <selection activeCell="D7" sqref="D7"/>
      <selection pane="bottomLeft" activeCell="D7" sqref="D7"/>
    </sheetView>
  </sheetViews>
  <sheetFormatPr baseColWidth="10" defaultColWidth="9" defaultRowHeight="15" x14ac:dyDescent="0.25"/>
  <cols>
    <col min="1" max="1" width="2.85546875" customWidth="1"/>
    <col min="2" max="2" width="4.42578125" customWidth="1"/>
    <col min="3" max="3" width="14.28515625" style="1" customWidth="1"/>
    <col min="4" max="4" width="20" style="1" customWidth="1"/>
    <col min="5" max="12" width="8.5703125" style="1" customWidth="1"/>
    <col min="13" max="18" width="10.7109375" style="1" hidden="1" customWidth="1"/>
    <col min="19" max="21" width="11.28515625" style="1" hidden="1" customWidth="1"/>
  </cols>
  <sheetData>
    <row r="1" spans="2:21" ht="30" customHeight="1" x14ac:dyDescent="0.25">
      <c r="C1" s="165">
        <f>DATE(Gesamt!H3,8,1)</f>
        <v>42583</v>
      </c>
      <c r="D1" s="165"/>
      <c r="E1" s="165"/>
      <c r="F1" s="165"/>
      <c r="G1" s="165"/>
      <c r="H1" s="165"/>
      <c r="I1" s="165"/>
      <c r="J1" s="165"/>
      <c r="K1" s="165"/>
      <c r="L1" s="165"/>
    </row>
    <row r="2" spans="2:21" ht="18.75" x14ac:dyDescent="0.3">
      <c r="C2" s="49" t="s">
        <v>1</v>
      </c>
      <c r="D2" s="145">
        <f>Gesamt!C3</f>
        <v>0</v>
      </c>
      <c r="E2" s="145"/>
      <c r="F2" s="45"/>
      <c r="G2" s="45"/>
      <c r="H2" s="45"/>
      <c r="I2" s="45"/>
      <c r="J2" s="45"/>
      <c r="K2" s="45"/>
      <c r="M2" s="4"/>
      <c r="O2" s="4"/>
    </row>
    <row r="3" spans="2:21" ht="15" customHeight="1" x14ac:dyDescent="0.3">
      <c r="C3" s="45"/>
      <c r="D3" s="45"/>
      <c r="E3" s="46"/>
      <c r="F3" s="45"/>
      <c r="G3" s="45"/>
      <c r="H3" s="45"/>
      <c r="I3" s="45"/>
      <c r="J3" s="45"/>
      <c r="K3" s="45"/>
    </row>
    <row r="4" spans="2:21" ht="18.75" x14ac:dyDescent="0.3">
      <c r="C4" s="49" t="s">
        <v>2</v>
      </c>
      <c r="D4" s="145">
        <f>Gesamt!C5</f>
        <v>0</v>
      </c>
      <c r="E4" s="145"/>
      <c r="F4" s="45"/>
      <c r="G4" s="49" t="s">
        <v>3</v>
      </c>
      <c r="H4" s="145">
        <f>Gesamt!H5</f>
        <v>0</v>
      </c>
      <c r="I4" s="145"/>
      <c r="J4" s="145"/>
      <c r="K4" s="145"/>
    </row>
    <row r="5" spans="2:21" ht="18.75" customHeight="1" thickBot="1" x14ac:dyDescent="0.3">
      <c r="D5" s="2"/>
      <c r="E5" s="2"/>
      <c r="M5" s="153" t="s">
        <v>21</v>
      </c>
      <c r="N5" s="151" t="s">
        <v>38</v>
      </c>
      <c r="O5" s="151" t="s">
        <v>35</v>
      </c>
      <c r="P5" s="151" t="s">
        <v>36</v>
      </c>
      <c r="Q5" s="151" t="s">
        <v>37</v>
      </c>
      <c r="R5" s="153" t="s">
        <v>34</v>
      </c>
      <c r="S5" s="153" t="s">
        <v>39</v>
      </c>
      <c r="T5" s="153" t="s">
        <v>40</v>
      </c>
      <c r="U5" s="151" t="s">
        <v>42</v>
      </c>
    </row>
    <row r="6" spans="2:21" ht="18.75" customHeight="1" thickBot="1" x14ac:dyDescent="0.3">
      <c r="B6" s="47"/>
      <c r="C6" s="53" t="s">
        <v>22</v>
      </c>
      <c r="D6" s="54" t="s">
        <v>23</v>
      </c>
      <c r="E6" s="55" t="s">
        <v>24</v>
      </c>
      <c r="F6" s="56" t="s">
        <v>25</v>
      </c>
      <c r="G6" s="53" t="s">
        <v>26</v>
      </c>
      <c r="H6" s="119" t="s">
        <v>21</v>
      </c>
      <c r="I6" s="57" t="s">
        <v>27</v>
      </c>
      <c r="J6" s="56" t="s">
        <v>28</v>
      </c>
      <c r="K6" s="55" t="s">
        <v>5</v>
      </c>
      <c r="L6" s="56" t="s">
        <v>6</v>
      </c>
      <c r="M6" s="154"/>
      <c r="N6" s="152"/>
      <c r="O6" s="152"/>
      <c r="P6" s="152"/>
      <c r="Q6" s="152"/>
      <c r="R6" s="154"/>
      <c r="S6" s="154"/>
      <c r="T6" s="154"/>
      <c r="U6" s="152"/>
    </row>
    <row r="7" spans="2:21" s="8" customFormat="1" ht="16.5" customHeight="1" x14ac:dyDescent="0.25">
      <c r="B7" s="155">
        <f>WEEKNUM(C7,21)</f>
        <v>31</v>
      </c>
      <c r="C7" s="38">
        <f>C1-WEEKDAY(C1,3)</f>
        <v>42583</v>
      </c>
      <c r="D7" s="41"/>
      <c r="E7" s="111"/>
      <c r="F7" s="112"/>
      <c r="G7" s="126">
        <f>IF(L7="X",Gesamt!$D$9,
IF(K7="X",Gesamt!$D$10,
IF(F7-E7&lt;0,F7-E7+24,F7-E7)))</f>
        <v>0</v>
      </c>
      <c r="H7" s="120">
        <f t="shared" ref="H7:H10" si="0">SUM(M7:Q7)</f>
        <v>0</v>
      </c>
      <c r="I7" s="9">
        <f t="shared" ref="I7:I13" si="1">IF(AND(NOT(R8),WEEKDAY(C8,2)=7),
    IF(E7&gt;F7,F7,0),
    IF(AND(NOT(R7),WEEKDAY(C7,2)=7),
        IF(E7&gt;F7,24-E7,F7-E7),
        0))</f>
        <v>0</v>
      </c>
      <c r="J7" s="10">
        <f t="shared" ref="J7:J13" si="2">IF(AND(R7,R8),
    IF(E7&gt;F7,24-E7+F7,F7-E7),
    IF(R7,
        IF(E7&gt;F7,24-E7,F7-E7),
        IF(AND(R8,E7&gt;F7),F7,0)))</f>
        <v>0</v>
      </c>
      <c r="K7" s="7" t="str">
        <f t="shared" ref="K7:K10" si="3">IF(D7="Urlaub","X","")</f>
        <v/>
      </c>
      <c r="L7" s="11" t="str">
        <f t="shared" ref="L7:L12" si="4">IF(D7="Krank","X","")</f>
        <v/>
      </c>
      <c r="M7" s="12">
        <f t="shared" ref="M7:M13" si="5">IF(OR(R7,R8,WEEKDAY(C7,2)=7,WEEKDAY(C8,2)=7),"",SUM(S7:U7))</f>
        <v>0</v>
      </c>
      <c r="N7" s="13" t="str">
        <f t="shared" ref="N7:N12" si="6">IF(R7,U7,"")</f>
        <v/>
      </c>
      <c r="O7" s="13" t="str">
        <f t="shared" ref="O7:O12" si="7">IF(AND(NOT(R7),R8),SUM(S7:T7),"")</f>
        <v/>
      </c>
      <c r="P7" s="13" t="str">
        <f t="shared" ref="P7:P13" si="8">IF(AND(WEEKDAY(C7,2)=7,NOT(R7),NOT(R8)),U7,"")</f>
        <v/>
      </c>
      <c r="Q7" s="13" t="str">
        <f t="shared" ref="Q7:Q13" si="9">IF(AND(WEEKDAY(C8,2)=7,NOT(R7),NOT(R8)),SUM(S7:T7),"")</f>
        <v/>
      </c>
      <c r="R7" s="13" t="b">
        <f>NOT(ISERROR(MATCH(C7,Feiertage!$C:$C,0)))</f>
        <v>0</v>
      </c>
      <c r="S7" s="13">
        <f t="shared" ref="S7:S13" si="10">IF(OR(E7&gt;F7,F7&gt;6),
    IF(E7&lt;=6,6-E7,0),
    F7-E7)</f>
        <v>0</v>
      </c>
      <c r="T7" s="13">
        <f t="shared" ref="T7:T13" si="11">IF(E7&gt;F7,MIN(24-E7,4),
    IF(E7&gt;=20,F7-E7,MAX(F7-20,0)))</f>
        <v>0</v>
      </c>
      <c r="U7" s="13">
        <f t="shared" ref="U7:U13" si="12">IF(E7&gt;F7,MIN(F7,6),0)</f>
        <v>0</v>
      </c>
    </row>
    <row r="8" spans="2:21" s="8" customFormat="1" ht="16.5" customHeight="1" x14ac:dyDescent="0.25">
      <c r="B8" s="156"/>
      <c r="C8" s="39">
        <f>C7+1</f>
        <v>42584</v>
      </c>
      <c r="D8" s="42"/>
      <c r="E8" s="113"/>
      <c r="F8" s="114"/>
      <c r="G8" s="127">
        <f>IF(L8="X",Gesamt!$D$9,
IF(K8="X",Gesamt!$D$10,
IF(F8-E8&lt;0,F8-E8+24,F8-E8)))</f>
        <v>0</v>
      </c>
      <c r="H8" s="121">
        <f t="shared" si="0"/>
        <v>0</v>
      </c>
      <c r="I8" s="15">
        <f t="shared" si="1"/>
        <v>0</v>
      </c>
      <c r="J8" s="16">
        <f t="shared" si="2"/>
        <v>0</v>
      </c>
      <c r="K8" s="14" t="str">
        <f t="shared" si="3"/>
        <v/>
      </c>
      <c r="L8" s="17" t="str">
        <f t="shared" si="4"/>
        <v/>
      </c>
      <c r="M8" s="12">
        <f t="shared" si="5"/>
        <v>0</v>
      </c>
      <c r="N8" s="13" t="str">
        <f t="shared" si="6"/>
        <v/>
      </c>
      <c r="O8" s="13" t="str">
        <f t="shared" si="7"/>
        <v/>
      </c>
      <c r="P8" s="13" t="str">
        <f t="shared" si="8"/>
        <v/>
      </c>
      <c r="Q8" s="13" t="str">
        <f t="shared" si="9"/>
        <v/>
      </c>
      <c r="R8" s="13" t="b">
        <f>NOT(ISERROR(MATCH(C8,Feiertage!$C:$C,0)))</f>
        <v>0</v>
      </c>
      <c r="S8" s="13">
        <f t="shared" si="10"/>
        <v>0</v>
      </c>
      <c r="T8" s="13">
        <f t="shared" si="11"/>
        <v>0</v>
      </c>
      <c r="U8" s="13">
        <f t="shared" si="12"/>
        <v>0</v>
      </c>
    </row>
    <row r="9" spans="2:21" s="8" customFormat="1" ht="16.5" customHeight="1" x14ac:dyDescent="0.25">
      <c r="B9" s="156"/>
      <c r="C9" s="39">
        <f t="shared" ref="C9:C13" si="13">C8+1</f>
        <v>42585</v>
      </c>
      <c r="D9" s="42"/>
      <c r="E9" s="113"/>
      <c r="F9" s="114"/>
      <c r="G9" s="127">
        <f>IF(L9="X",Gesamt!$D$9,
IF(K9="X",Gesamt!$D$10,
IF(F9-E9&lt;0,F9-E9+24,F9-E9)))</f>
        <v>0</v>
      </c>
      <c r="H9" s="121">
        <f t="shared" si="0"/>
        <v>0</v>
      </c>
      <c r="I9" s="15">
        <f t="shared" si="1"/>
        <v>0</v>
      </c>
      <c r="J9" s="16">
        <f t="shared" si="2"/>
        <v>0</v>
      </c>
      <c r="K9" s="14" t="str">
        <f t="shared" si="3"/>
        <v/>
      </c>
      <c r="L9" s="17" t="str">
        <f t="shared" si="4"/>
        <v/>
      </c>
      <c r="M9" s="12">
        <f t="shared" si="5"/>
        <v>0</v>
      </c>
      <c r="N9" s="13" t="str">
        <f t="shared" si="6"/>
        <v/>
      </c>
      <c r="O9" s="13" t="str">
        <f t="shared" si="7"/>
        <v/>
      </c>
      <c r="P9" s="13" t="str">
        <f t="shared" si="8"/>
        <v/>
      </c>
      <c r="Q9" s="13" t="str">
        <f t="shared" si="9"/>
        <v/>
      </c>
      <c r="R9" s="13" t="b">
        <f>NOT(ISERROR(MATCH(C9,Feiertage!$C:$C,0)))</f>
        <v>0</v>
      </c>
      <c r="S9" s="13">
        <f t="shared" si="10"/>
        <v>0</v>
      </c>
      <c r="T9" s="13">
        <f t="shared" si="11"/>
        <v>0</v>
      </c>
      <c r="U9" s="13">
        <f t="shared" si="12"/>
        <v>0</v>
      </c>
    </row>
    <row r="10" spans="2:21" s="18" customFormat="1" ht="16.5" customHeight="1" x14ac:dyDescent="0.25">
      <c r="B10" s="156"/>
      <c r="C10" s="39">
        <f t="shared" si="13"/>
        <v>42586</v>
      </c>
      <c r="D10" s="43"/>
      <c r="E10" s="115"/>
      <c r="F10" s="116"/>
      <c r="G10" s="127">
        <f>IF(L10="X",Gesamt!$D$9,
IF(K10="X",Gesamt!$D$10,
IF(F10-E10&lt;0,F10-E10+24,F10-E10)))</f>
        <v>0</v>
      </c>
      <c r="H10" s="121">
        <f t="shared" si="0"/>
        <v>0</v>
      </c>
      <c r="I10" s="15">
        <f t="shared" si="1"/>
        <v>0</v>
      </c>
      <c r="J10" s="16">
        <f t="shared" si="2"/>
        <v>0</v>
      </c>
      <c r="K10" s="19" t="str">
        <f t="shared" si="3"/>
        <v/>
      </c>
      <c r="L10" s="17" t="str">
        <f t="shared" si="4"/>
        <v/>
      </c>
      <c r="M10" s="12">
        <f t="shared" si="5"/>
        <v>0</v>
      </c>
      <c r="N10" s="13" t="str">
        <f t="shared" si="6"/>
        <v/>
      </c>
      <c r="O10" s="13" t="str">
        <f t="shared" si="7"/>
        <v/>
      </c>
      <c r="P10" s="13" t="str">
        <f t="shared" si="8"/>
        <v/>
      </c>
      <c r="Q10" s="13" t="str">
        <f t="shared" si="9"/>
        <v/>
      </c>
      <c r="R10" s="13" t="b">
        <f>NOT(ISERROR(MATCH(C10,Feiertage!$C:$C,0)))</f>
        <v>0</v>
      </c>
      <c r="S10" s="13">
        <f t="shared" si="10"/>
        <v>0</v>
      </c>
      <c r="T10" s="13">
        <f t="shared" si="11"/>
        <v>0</v>
      </c>
      <c r="U10" s="13">
        <f t="shared" si="12"/>
        <v>0</v>
      </c>
    </row>
    <row r="11" spans="2:21" s="8" customFormat="1" ht="16.5" customHeight="1" x14ac:dyDescent="0.25">
      <c r="B11" s="156"/>
      <c r="C11" s="39">
        <f t="shared" si="13"/>
        <v>42587</v>
      </c>
      <c r="D11" s="43"/>
      <c r="E11" s="115"/>
      <c r="F11" s="116"/>
      <c r="G11" s="127">
        <f>IF(L11="X",Gesamt!$D$9,
IF(K11="X",Gesamt!$D$10,
IF(F11-E11&lt;0,F11-E11+24,F11-E11)))</f>
        <v>0</v>
      </c>
      <c r="H11" s="121">
        <f>SUM(M11:Q11)</f>
        <v>0</v>
      </c>
      <c r="I11" s="15">
        <f t="shared" si="1"/>
        <v>0</v>
      </c>
      <c r="J11" s="16">
        <f t="shared" si="2"/>
        <v>0</v>
      </c>
      <c r="K11" s="19" t="str">
        <f>IF(D11="Urlaub","X","")</f>
        <v/>
      </c>
      <c r="L11" s="17" t="str">
        <f t="shared" si="4"/>
        <v/>
      </c>
      <c r="M11" s="12">
        <f t="shared" si="5"/>
        <v>0</v>
      </c>
      <c r="N11" s="13" t="str">
        <f t="shared" si="6"/>
        <v/>
      </c>
      <c r="O11" s="13" t="str">
        <f t="shared" si="7"/>
        <v/>
      </c>
      <c r="P11" s="13" t="str">
        <f t="shared" si="8"/>
        <v/>
      </c>
      <c r="Q11" s="13" t="str">
        <f t="shared" si="9"/>
        <v/>
      </c>
      <c r="R11" s="13" t="b">
        <f>NOT(ISERROR(MATCH(C11,Feiertage!$C:$C,0)))</f>
        <v>0</v>
      </c>
      <c r="S11" s="13">
        <f t="shared" si="10"/>
        <v>0</v>
      </c>
      <c r="T11" s="13">
        <f t="shared" si="11"/>
        <v>0</v>
      </c>
      <c r="U11" s="13">
        <f t="shared" si="12"/>
        <v>0</v>
      </c>
    </row>
    <row r="12" spans="2:21" s="8" customFormat="1" ht="16.5" customHeight="1" x14ac:dyDescent="0.25">
      <c r="B12" s="156"/>
      <c r="C12" s="39">
        <f t="shared" si="13"/>
        <v>42588</v>
      </c>
      <c r="D12" s="43"/>
      <c r="E12" s="115"/>
      <c r="F12" s="116"/>
      <c r="G12" s="127">
        <f>IF(L12="X",Gesamt!$D$9,
IF(K12="X",Gesamt!$D$10,
IF(F12-E12&lt;0,F12-E12+24,F12-E12)))</f>
        <v>0</v>
      </c>
      <c r="H12" s="121">
        <f t="shared" ref="H12:H13" si="14">SUM(M12:Q12)</f>
        <v>0</v>
      </c>
      <c r="I12" s="15">
        <f t="shared" si="1"/>
        <v>0</v>
      </c>
      <c r="J12" s="16">
        <f t="shared" si="2"/>
        <v>0</v>
      </c>
      <c r="K12" s="19" t="str">
        <f>IF(D12="Urlaub","X","")</f>
        <v/>
      </c>
      <c r="L12" s="17" t="str">
        <f t="shared" si="4"/>
        <v/>
      </c>
      <c r="M12" s="20" t="str">
        <f t="shared" si="5"/>
        <v/>
      </c>
      <c r="N12" s="21" t="str">
        <f t="shared" si="6"/>
        <v/>
      </c>
      <c r="O12" s="21" t="str">
        <f t="shared" si="7"/>
        <v/>
      </c>
      <c r="P12" s="21" t="str">
        <f t="shared" si="8"/>
        <v/>
      </c>
      <c r="Q12" s="21">
        <f t="shared" si="9"/>
        <v>0</v>
      </c>
      <c r="R12" s="21" t="b">
        <f>NOT(ISERROR(MATCH(C12,Feiertage!$C:$C,0)))</f>
        <v>0</v>
      </c>
      <c r="S12" s="21">
        <f t="shared" si="10"/>
        <v>0</v>
      </c>
      <c r="T12" s="21">
        <f t="shared" si="11"/>
        <v>0</v>
      </c>
      <c r="U12" s="21">
        <f t="shared" si="12"/>
        <v>0</v>
      </c>
    </row>
    <row r="13" spans="2:21" s="8" customFormat="1" ht="16.5" customHeight="1" x14ac:dyDescent="0.25">
      <c r="B13" s="156"/>
      <c r="C13" s="40">
        <f t="shared" si="13"/>
        <v>42589</v>
      </c>
      <c r="D13" s="44"/>
      <c r="E13" s="117"/>
      <c r="F13" s="118"/>
      <c r="G13" s="128">
        <f>IF(L13="X",Gesamt!$D$9,
IF(K13="X",Gesamt!$D$10,
IF(F13-E13&lt;0,F13-E13+24,F13-E13)))</f>
        <v>0</v>
      </c>
      <c r="H13" s="122">
        <f t="shared" si="14"/>
        <v>0</v>
      </c>
      <c r="I13" s="22">
        <f t="shared" si="1"/>
        <v>0</v>
      </c>
      <c r="J13" s="23">
        <f t="shared" si="2"/>
        <v>0</v>
      </c>
      <c r="K13" s="24" t="str">
        <f>IF(D13="Urlaub","X","")</f>
        <v/>
      </c>
      <c r="L13" s="25" t="str">
        <f>IF(D13="Krank","X","")</f>
        <v/>
      </c>
      <c r="M13" s="26" t="str">
        <f t="shared" si="5"/>
        <v/>
      </c>
      <c r="N13" s="27" t="str">
        <f>IF(R13,U13,"")</f>
        <v/>
      </c>
      <c r="O13" s="27" t="str">
        <f>IF(AND(NOT(R13),R14),SUM(S13:T13),"")</f>
        <v/>
      </c>
      <c r="P13" s="27">
        <f t="shared" si="8"/>
        <v>0</v>
      </c>
      <c r="Q13" s="27" t="str">
        <f t="shared" si="9"/>
        <v/>
      </c>
      <c r="R13" s="27" t="b">
        <f>NOT(ISERROR(MATCH(C13,Feiertage!$C:$C,0)))</f>
        <v>0</v>
      </c>
      <c r="S13" s="27">
        <f t="shared" si="10"/>
        <v>0</v>
      </c>
      <c r="T13" s="27">
        <f t="shared" si="11"/>
        <v>0</v>
      </c>
      <c r="U13" s="27">
        <f t="shared" si="12"/>
        <v>0</v>
      </c>
    </row>
    <row r="14" spans="2:21" s="28" customFormat="1" ht="16.5" customHeight="1" thickBot="1" x14ac:dyDescent="0.3">
      <c r="B14" s="157"/>
      <c r="C14" s="109">
        <f>C13+1</f>
        <v>42590</v>
      </c>
      <c r="D14" s="110"/>
      <c r="E14" s="161" t="s">
        <v>56</v>
      </c>
      <c r="F14" s="162"/>
      <c r="G14" s="129">
        <f>SUM(G7:G13)</f>
        <v>0</v>
      </c>
      <c r="H14" s="123">
        <f>SUM(H7:H13)</f>
        <v>0</v>
      </c>
      <c r="I14" s="29">
        <f>SUM(I7:I13)</f>
        <v>0</v>
      </c>
      <c r="J14" s="30">
        <f>SUM(J7:J13)</f>
        <v>0</v>
      </c>
      <c r="K14" s="31">
        <f>COUNTIF(K7:K13,"X")</f>
        <v>0</v>
      </c>
      <c r="L14" s="32">
        <f>COUNTIF(L7:L13,"X")</f>
        <v>0</v>
      </c>
      <c r="M14" s="33"/>
      <c r="N14" s="34"/>
      <c r="O14" s="34"/>
      <c r="P14" s="34"/>
      <c r="Q14" s="34"/>
      <c r="R14" s="34" t="b">
        <f>NOT(ISERROR(MATCH(C14,Feiertage!$C:$C,0)))</f>
        <v>0</v>
      </c>
      <c r="S14" s="34"/>
      <c r="T14" s="34"/>
      <c r="U14" s="35"/>
    </row>
    <row r="15" spans="2:21" s="8" customFormat="1" ht="16.5" customHeight="1" x14ac:dyDescent="0.25">
      <c r="B15" s="155">
        <f>WEEKNUM(C15,21)</f>
        <v>32</v>
      </c>
      <c r="C15" s="38">
        <f>C13+1</f>
        <v>42590</v>
      </c>
      <c r="D15" s="41"/>
      <c r="E15" s="111"/>
      <c r="F15" s="112"/>
      <c r="G15" s="126">
        <f>IF(L15="X",Gesamt!$D$9,
IF(K15="X",Gesamt!$D$10,
IF(F15-E15&lt;0,F15-E15+24,F15-E15)))</f>
        <v>0</v>
      </c>
      <c r="H15" s="120">
        <f t="shared" ref="H15:H18" si="15">SUM(M15:Q15)</f>
        <v>0</v>
      </c>
      <c r="I15" s="9">
        <f t="shared" ref="I15:I21" si="16">IF(AND(NOT(R16),WEEKDAY(C16,2)=7),
    IF(E15&gt;F15,F15,0),
    IF(AND(NOT(R15),WEEKDAY(C15,2)=7),
        IF(E15&gt;F15,24-E15,F15-E15),
        0))</f>
        <v>0</v>
      </c>
      <c r="J15" s="10">
        <f t="shared" ref="J15:J21" si="17">IF(AND(R15,R16),
    IF(E15&gt;F15,24-E15+F15,F15-E15),
    IF(R15,
        IF(E15&gt;F15,24-E15,F15-E15),
        IF(AND(R16,E15&gt;F15),F15,0)))</f>
        <v>0</v>
      </c>
      <c r="K15" s="7" t="str">
        <f t="shared" ref="K15:K18" si="18">IF(D15="Urlaub","X","")</f>
        <v/>
      </c>
      <c r="L15" s="11" t="str">
        <f t="shared" ref="L15:L20" si="19">IF(D15="Krank","X","")</f>
        <v/>
      </c>
      <c r="M15" s="12">
        <f t="shared" ref="M15:M21" si="20">IF(OR(R15,R16,WEEKDAY(C15,2)=7,WEEKDAY(C16,2)=7),"",SUM(S15:U15))</f>
        <v>0</v>
      </c>
      <c r="N15" s="13" t="str">
        <f t="shared" ref="N15:N20" si="21">IF(R15,U15,"")</f>
        <v/>
      </c>
      <c r="O15" s="13" t="str">
        <f t="shared" ref="O15:O20" si="22">IF(AND(NOT(R15),R16),SUM(S15:T15),"")</f>
        <v/>
      </c>
      <c r="P15" s="13" t="str">
        <f t="shared" ref="P15:P21" si="23">IF(AND(WEEKDAY(C15,2)=7,NOT(R15),NOT(R16)),U15,"")</f>
        <v/>
      </c>
      <c r="Q15" s="13" t="str">
        <f t="shared" ref="Q15:Q21" si="24">IF(AND(WEEKDAY(C16,2)=7,NOT(R15),NOT(R16)),SUM(S15:T15),"")</f>
        <v/>
      </c>
      <c r="R15" s="13" t="b">
        <f>NOT(ISERROR(MATCH(C15,Feiertage!$C:$C,0)))</f>
        <v>0</v>
      </c>
      <c r="S15" s="13">
        <f t="shared" ref="S15:S21" si="25">IF(OR(E15&gt;F15,F15&gt;6),
    IF(E15&lt;=6,6-E15,0),
    F15-E15)</f>
        <v>0</v>
      </c>
      <c r="T15" s="13">
        <f t="shared" ref="T15:T21" si="26">IF(E15&gt;F15,MIN(24-E15,4),
    IF(E15&gt;=20,F15-E15,MAX(F15-20,0)))</f>
        <v>0</v>
      </c>
      <c r="U15" s="13">
        <f t="shared" ref="U15:U21" si="27">IF(E15&gt;F15,MIN(F15,6),0)</f>
        <v>0</v>
      </c>
    </row>
    <row r="16" spans="2:21" s="8" customFormat="1" ht="16.5" customHeight="1" x14ac:dyDescent="0.25">
      <c r="B16" s="156"/>
      <c r="C16" s="39">
        <f>C15+1</f>
        <v>42591</v>
      </c>
      <c r="D16" s="42"/>
      <c r="E16" s="113"/>
      <c r="F16" s="114"/>
      <c r="G16" s="127">
        <f>IF(L16="X",Gesamt!$D$9,
IF(K16="X",Gesamt!$D$10,
IF(F16-E16&lt;0,F16-E16+24,F16-E16)))</f>
        <v>0</v>
      </c>
      <c r="H16" s="121">
        <f t="shared" si="15"/>
        <v>0</v>
      </c>
      <c r="I16" s="15">
        <f t="shared" si="16"/>
        <v>0</v>
      </c>
      <c r="J16" s="16">
        <f t="shared" si="17"/>
        <v>0</v>
      </c>
      <c r="K16" s="14" t="str">
        <f t="shared" si="18"/>
        <v/>
      </c>
      <c r="L16" s="17" t="str">
        <f t="shared" si="19"/>
        <v/>
      </c>
      <c r="M16" s="12">
        <f t="shared" si="20"/>
        <v>0</v>
      </c>
      <c r="N16" s="13" t="str">
        <f t="shared" si="21"/>
        <v/>
      </c>
      <c r="O16" s="13" t="str">
        <f t="shared" si="22"/>
        <v/>
      </c>
      <c r="P16" s="13" t="str">
        <f t="shared" si="23"/>
        <v/>
      </c>
      <c r="Q16" s="13" t="str">
        <f t="shared" si="24"/>
        <v/>
      </c>
      <c r="R16" s="13" t="b">
        <f>NOT(ISERROR(MATCH(C16,Feiertage!$C:$C,0)))</f>
        <v>0</v>
      </c>
      <c r="S16" s="13">
        <f t="shared" si="25"/>
        <v>0</v>
      </c>
      <c r="T16" s="13">
        <f t="shared" si="26"/>
        <v>0</v>
      </c>
      <c r="U16" s="13">
        <f t="shared" si="27"/>
        <v>0</v>
      </c>
    </row>
    <row r="17" spans="2:21" s="8" customFormat="1" ht="16.5" customHeight="1" x14ac:dyDescent="0.25">
      <c r="B17" s="156"/>
      <c r="C17" s="39">
        <f t="shared" ref="C17:C21" si="28">C16+1</f>
        <v>42592</v>
      </c>
      <c r="D17" s="42"/>
      <c r="E17" s="113"/>
      <c r="F17" s="114"/>
      <c r="G17" s="127">
        <f>IF(L17="X",Gesamt!$D$9,
IF(K17="X",Gesamt!$D$10,
IF(F17-E17&lt;0,F17-E17+24,F17-E17)))</f>
        <v>0</v>
      </c>
      <c r="H17" s="121">
        <f t="shared" si="15"/>
        <v>0</v>
      </c>
      <c r="I17" s="15">
        <f t="shared" si="16"/>
        <v>0</v>
      </c>
      <c r="J17" s="16">
        <f t="shared" si="17"/>
        <v>0</v>
      </c>
      <c r="K17" s="14" t="str">
        <f t="shared" si="18"/>
        <v/>
      </c>
      <c r="L17" s="17" t="str">
        <f t="shared" si="19"/>
        <v/>
      </c>
      <c r="M17" s="12">
        <f t="shared" si="20"/>
        <v>0</v>
      </c>
      <c r="N17" s="13" t="str">
        <f t="shared" si="21"/>
        <v/>
      </c>
      <c r="O17" s="13" t="str">
        <f t="shared" si="22"/>
        <v/>
      </c>
      <c r="P17" s="13" t="str">
        <f t="shared" si="23"/>
        <v/>
      </c>
      <c r="Q17" s="13" t="str">
        <f t="shared" si="24"/>
        <v/>
      </c>
      <c r="R17" s="13" t="b">
        <f>NOT(ISERROR(MATCH(C17,Feiertage!$C:$C,0)))</f>
        <v>0</v>
      </c>
      <c r="S17" s="13">
        <f t="shared" si="25"/>
        <v>0</v>
      </c>
      <c r="T17" s="13">
        <f t="shared" si="26"/>
        <v>0</v>
      </c>
      <c r="U17" s="13">
        <f t="shared" si="27"/>
        <v>0</v>
      </c>
    </row>
    <row r="18" spans="2:21" s="28" customFormat="1" ht="16.5" customHeight="1" x14ac:dyDescent="0.25">
      <c r="B18" s="156"/>
      <c r="C18" s="39">
        <f t="shared" si="28"/>
        <v>42593</v>
      </c>
      <c r="D18" s="43"/>
      <c r="E18" s="115"/>
      <c r="F18" s="116"/>
      <c r="G18" s="127">
        <f>IF(L18="X",Gesamt!$D$9,
IF(K18="X",Gesamt!$D$10,
IF(F18-E18&lt;0,F18-E18+24,F18-E18)))</f>
        <v>0</v>
      </c>
      <c r="H18" s="121">
        <f t="shared" si="15"/>
        <v>0</v>
      </c>
      <c r="I18" s="15">
        <f t="shared" si="16"/>
        <v>0</v>
      </c>
      <c r="J18" s="16">
        <f t="shared" si="17"/>
        <v>0</v>
      </c>
      <c r="K18" s="19" t="str">
        <f t="shared" si="18"/>
        <v/>
      </c>
      <c r="L18" s="17" t="str">
        <f t="shared" si="19"/>
        <v/>
      </c>
      <c r="M18" s="12">
        <f t="shared" si="20"/>
        <v>0</v>
      </c>
      <c r="N18" s="13" t="str">
        <f t="shared" si="21"/>
        <v/>
      </c>
      <c r="O18" s="13" t="str">
        <f t="shared" si="22"/>
        <v/>
      </c>
      <c r="P18" s="13" t="str">
        <f t="shared" si="23"/>
        <v/>
      </c>
      <c r="Q18" s="13" t="str">
        <f t="shared" si="24"/>
        <v/>
      </c>
      <c r="R18" s="13" t="b">
        <f>NOT(ISERROR(MATCH(C18,Feiertage!$C:$C,0)))</f>
        <v>0</v>
      </c>
      <c r="S18" s="13">
        <f t="shared" si="25"/>
        <v>0</v>
      </c>
      <c r="T18" s="13">
        <f t="shared" si="26"/>
        <v>0</v>
      </c>
      <c r="U18" s="13">
        <f t="shared" si="27"/>
        <v>0</v>
      </c>
    </row>
    <row r="19" spans="2:21" s="8" customFormat="1" ht="16.5" customHeight="1" x14ac:dyDescent="0.25">
      <c r="B19" s="156"/>
      <c r="C19" s="39">
        <f t="shared" si="28"/>
        <v>42594</v>
      </c>
      <c r="D19" s="43"/>
      <c r="E19" s="115"/>
      <c r="F19" s="116"/>
      <c r="G19" s="127">
        <f>IF(L19="X",Gesamt!$D$9,
IF(K19="X",Gesamt!$D$10,
IF(F19-E19&lt;0,F19-E19+24,F19-E19)))</f>
        <v>0</v>
      </c>
      <c r="H19" s="121">
        <f>SUM(M19:Q19)</f>
        <v>0</v>
      </c>
      <c r="I19" s="15">
        <f t="shared" si="16"/>
        <v>0</v>
      </c>
      <c r="J19" s="16">
        <f t="shared" si="17"/>
        <v>0</v>
      </c>
      <c r="K19" s="19" t="str">
        <f>IF(D19="Urlaub","X","")</f>
        <v/>
      </c>
      <c r="L19" s="17" t="str">
        <f t="shared" si="19"/>
        <v/>
      </c>
      <c r="M19" s="12">
        <f t="shared" si="20"/>
        <v>0</v>
      </c>
      <c r="N19" s="13" t="str">
        <f t="shared" si="21"/>
        <v/>
      </c>
      <c r="O19" s="13" t="str">
        <f t="shared" si="22"/>
        <v/>
      </c>
      <c r="P19" s="13" t="str">
        <f t="shared" si="23"/>
        <v/>
      </c>
      <c r="Q19" s="13" t="str">
        <f t="shared" si="24"/>
        <v/>
      </c>
      <c r="R19" s="13" t="b">
        <f>NOT(ISERROR(MATCH(C19,Feiertage!$C:$C,0)))</f>
        <v>0</v>
      </c>
      <c r="S19" s="13">
        <f t="shared" si="25"/>
        <v>0</v>
      </c>
      <c r="T19" s="13">
        <f t="shared" si="26"/>
        <v>0</v>
      </c>
      <c r="U19" s="13">
        <f t="shared" si="27"/>
        <v>0</v>
      </c>
    </row>
    <row r="20" spans="2:21" s="8" customFormat="1" ht="16.5" customHeight="1" x14ac:dyDescent="0.25">
      <c r="B20" s="156"/>
      <c r="C20" s="39">
        <f t="shared" si="28"/>
        <v>42595</v>
      </c>
      <c r="D20" s="43"/>
      <c r="E20" s="115"/>
      <c r="F20" s="116"/>
      <c r="G20" s="127">
        <f>IF(L20="X",Gesamt!$D$9,
IF(K20="X",Gesamt!$D$10,
IF(F20-E20&lt;0,F20-E20+24,F20-E20)))</f>
        <v>0</v>
      </c>
      <c r="H20" s="121">
        <f t="shared" ref="H20:H21" si="29">SUM(M20:Q20)</f>
        <v>0</v>
      </c>
      <c r="I20" s="15">
        <f t="shared" si="16"/>
        <v>0</v>
      </c>
      <c r="J20" s="16">
        <f t="shared" si="17"/>
        <v>0</v>
      </c>
      <c r="K20" s="19" t="str">
        <f>IF(D20="Urlaub","X","")</f>
        <v/>
      </c>
      <c r="L20" s="17" t="str">
        <f t="shared" si="19"/>
        <v/>
      </c>
      <c r="M20" s="20" t="str">
        <f t="shared" si="20"/>
        <v/>
      </c>
      <c r="N20" s="21" t="str">
        <f t="shared" si="21"/>
        <v/>
      </c>
      <c r="O20" s="21" t="str">
        <f t="shared" si="22"/>
        <v/>
      </c>
      <c r="P20" s="21" t="str">
        <f t="shared" si="23"/>
        <v/>
      </c>
      <c r="Q20" s="21">
        <f t="shared" si="24"/>
        <v>0</v>
      </c>
      <c r="R20" s="21" t="b">
        <f>NOT(ISERROR(MATCH(C20,Feiertage!$C:$C,0)))</f>
        <v>0</v>
      </c>
      <c r="S20" s="21">
        <f t="shared" si="25"/>
        <v>0</v>
      </c>
      <c r="T20" s="21">
        <f t="shared" si="26"/>
        <v>0</v>
      </c>
      <c r="U20" s="21">
        <f t="shared" si="27"/>
        <v>0</v>
      </c>
    </row>
    <row r="21" spans="2:21" s="8" customFormat="1" ht="16.5" customHeight="1" x14ac:dyDescent="0.25">
      <c r="B21" s="156"/>
      <c r="C21" s="40">
        <f t="shared" si="28"/>
        <v>42596</v>
      </c>
      <c r="D21" s="44"/>
      <c r="E21" s="117"/>
      <c r="F21" s="118"/>
      <c r="G21" s="128">
        <f>IF(L21="X",Gesamt!$D$9,
IF(K21="X",Gesamt!$D$10,
IF(F21-E21&lt;0,F21-E21+24,F21-E21)))</f>
        <v>0</v>
      </c>
      <c r="H21" s="122">
        <f t="shared" si="29"/>
        <v>0</v>
      </c>
      <c r="I21" s="22">
        <f t="shared" si="16"/>
        <v>0</v>
      </c>
      <c r="J21" s="23">
        <f t="shared" si="17"/>
        <v>0</v>
      </c>
      <c r="K21" s="24" t="str">
        <f>IF(D21="Urlaub","X","")</f>
        <v/>
      </c>
      <c r="L21" s="25" t="str">
        <f>IF(D21="Krank","X","")</f>
        <v/>
      </c>
      <c r="M21" s="26" t="str">
        <f t="shared" si="20"/>
        <v/>
      </c>
      <c r="N21" s="27" t="str">
        <f>IF(R21,U21,"")</f>
        <v/>
      </c>
      <c r="O21" s="27" t="str">
        <f>IF(AND(NOT(R21),R22),SUM(S21:T21),"")</f>
        <v/>
      </c>
      <c r="P21" s="27">
        <f t="shared" si="23"/>
        <v>0</v>
      </c>
      <c r="Q21" s="27" t="str">
        <f t="shared" si="24"/>
        <v/>
      </c>
      <c r="R21" s="27" t="b">
        <f>NOT(ISERROR(MATCH(C21,Feiertage!$C:$C,0)))</f>
        <v>0</v>
      </c>
      <c r="S21" s="27">
        <f t="shared" si="25"/>
        <v>0</v>
      </c>
      <c r="T21" s="27">
        <f t="shared" si="26"/>
        <v>0</v>
      </c>
      <c r="U21" s="27">
        <f t="shared" si="27"/>
        <v>0</v>
      </c>
    </row>
    <row r="22" spans="2:21" s="28" customFormat="1" ht="16.5" customHeight="1" thickBot="1" x14ac:dyDescent="0.3">
      <c r="B22" s="157"/>
      <c r="C22" s="109">
        <f>C21+1</f>
        <v>42597</v>
      </c>
      <c r="D22" s="110"/>
      <c r="E22" s="161" t="s">
        <v>56</v>
      </c>
      <c r="F22" s="162"/>
      <c r="G22" s="129">
        <f>SUM(G15:G21)</f>
        <v>0</v>
      </c>
      <c r="H22" s="123">
        <f>SUM(H15:H21)</f>
        <v>0</v>
      </c>
      <c r="I22" s="29">
        <f>SUM(I15:I21)</f>
        <v>0</v>
      </c>
      <c r="J22" s="30">
        <f>SUM(J15:J21)</f>
        <v>0</v>
      </c>
      <c r="K22" s="31">
        <f>COUNTIF(K15:K21,"X")</f>
        <v>0</v>
      </c>
      <c r="L22" s="32">
        <f>COUNTIF(L15:L21,"X")</f>
        <v>0</v>
      </c>
      <c r="M22" s="33"/>
      <c r="N22" s="34"/>
      <c r="O22" s="34"/>
      <c r="P22" s="34"/>
      <c r="Q22" s="34"/>
      <c r="R22" s="34" t="b">
        <f>NOT(ISERROR(MATCH(C22,Feiertage!$C:$C,0)))</f>
        <v>0</v>
      </c>
      <c r="S22" s="34"/>
      <c r="T22" s="34"/>
      <c r="U22" s="35"/>
    </row>
    <row r="23" spans="2:21" s="8" customFormat="1" ht="16.5" customHeight="1" x14ac:dyDescent="0.25">
      <c r="B23" s="155">
        <f>WEEKNUM(C23,21)</f>
        <v>33</v>
      </c>
      <c r="C23" s="38">
        <f>C21+1</f>
        <v>42597</v>
      </c>
      <c r="D23" s="41"/>
      <c r="E23" s="111"/>
      <c r="F23" s="112"/>
      <c r="G23" s="126">
        <f>IF(L23="X",Gesamt!$D$9,
IF(K23="X",Gesamt!$D$10,
IF(F23-E23&lt;0,F23-E23+24,F23-E23)))</f>
        <v>0</v>
      </c>
      <c r="H23" s="120">
        <f t="shared" ref="H23:H26" si="30">SUM(M23:Q23)</f>
        <v>0</v>
      </c>
      <c r="I23" s="9">
        <f t="shared" ref="I23:I29" si="31">IF(AND(NOT(R24),WEEKDAY(C24,2)=7),
    IF(E23&gt;F23,F23,0),
    IF(AND(NOT(R23),WEEKDAY(C23,2)=7),
        IF(E23&gt;F23,24-E23,F23-E23),
        0))</f>
        <v>0</v>
      </c>
      <c r="J23" s="10">
        <f t="shared" ref="J23:J29" si="32">IF(AND(R23,R24),
    IF(E23&gt;F23,24-E23+F23,F23-E23),
    IF(R23,
        IF(E23&gt;F23,24-E23,F23-E23),
        IF(AND(R24,E23&gt;F23),F23,0)))</f>
        <v>0</v>
      </c>
      <c r="K23" s="7" t="str">
        <f t="shared" ref="K23:K26" si="33">IF(D23="Urlaub","X","")</f>
        <v/>
      </c>
      <c r="L23" s="11" t="str">
        <f t="shared" ref="L23:L28" si="34">IF(D23="Krank","X","")</f>
        <v/>
      </c>
      <c r="M23" s="12">
        <f t="shared" ref="M23:M29" si="35">IF(OR(R23,R24,WEEKDAY(C23,2)=7,WEEKDAY(C24,2)=7),"",SUM(S23:U23))</f>
        <v>0</v>
      </c>
      <c r="N23" s="13" t="str">
        <f t="shared" ref="N23:N28" si="36">IF(R23,U23,"")</f>
        <v/>
      </c>
      <c r="O23" s="13" t="str">
        <f t="shared" ref="O23:O28" si="37">IF(AND(NOT(R23),R24),SUM(S23:T23),"")</f>
        <v/>
      </c>
      <c r="P23" s="13" t="str">
        <f t="shared" ref="P23:P29" si="38">IF(AND(WEEKDAY(C23,2)=7,NOT(R23),NOT(R24)),U23,"")</f>
        <v/>
      </c>
      <c r="Q23" s="13" t="str">
        <f t="shared" ref="Q23:Q29" si="39">IF(AND(WEEKDAY(C24,2)=7,NOT(R23),NOT(R24)),SUM(S23:T23),"")</f>
        <v/>
      </c>
      <c r="R23" s="13" t="b">
        <f>NOT(ISERROR(MATCH(C23,Feiertage!$C:$C,0)))</f>
        <v>0</v>
      </c>
      <c r="S23" s="13">
        <f t="shared" ref="S23:S29" si="40">IF(OR(E23&gt;F23,F23&gt;6),
    IF(E23&lt;=6,6-E23,0),
    F23-E23)</f>
        <v>0</v>
      </c>
      <c r="T23" s="13">
        <f t="shared" ref="T23:T29" si="41">IF(E23&gt;F23,MIN(24-E23,4),
    IF(E23&gt;=20,F23-E23,MAX(F23-20,0)))</f>
        <v>0</v>
      </c>
      <c r="U23" s="13">
        <f t="shared" ref="U23:U29" si="42">IF(E23&gt;F23,MIN(F23,6),0)</f>
        <v>0</v>
      </c>
    </row>
    <row r="24" spans="2:21" s="8" customFormat="1" ht="16.5" customHeight="1" x14ac:dyDescent="0.25">
      <c r="B24" s="156"/>
      <c r="C24" s="39">
        <f>C23+1</f>
        <v>42598</v>
      </c>
      <c r="D24" s="42"/>
      <c r="E24" s="113"/>
      <c r="F24" s="114"/>
      <c r="G24" s="127">
        <f>IF(L24="X",Gesamt!$D$9,
IF(K24="X",Gesamt!$D$10,
IF(F24-E24&lt;0,F24-E24+24,F24-E24)))</f>
        <v>0</v>
      </c>
      <c r="H24" s="121">
        <f t="shared" si="30"/>
        <v>0</v>
      </c>
      <c r="I24" s="15">
        <f t="shared" si="31"/>
        <v>0</v>
      </c>
      <c r="J24" s="16">
        <f t="shared" si="32"/>
        <v>0</v>
      </c>
      <c r="K24" s="14" t="str">
        <f t="shared" si="33"/>
        <v/>
      </c>
      <c r="L24" s="17" t="str">
        <f t="shared" si="34"/>
        <v/>
      </c>
      <c r="M24" s="12">
        <f t="shared" si="35"/>
        <v>0</v>
      </c>
      <c r="N24" s="13" t="str">
        <f t="shared" si="36"/>
        <v/>
      </c>
      <c r="O24" s="13" t="str">
        <f t="shared" si="37"/>
        <v/>
      </c>
      <c r="P24" s="13" t="str">
        <f t="shared" si="38"/>
        <v/>
      </c>
      <c r="Q24" s="13" t="str">
        <f t="shared" si="39"/>
        <v/>
      </c>
      <c r="R24" s="13" t="b">
        <f>NOT(ISERROR(MATCH(C24,Feiertage!$C:$C,0)))</f>
        <v>0</v>
      </c>
      <c r="S24" s="13">
        <f t="shared" si="40"/>
        <v>0</v>
      </c>
      <c r="T24" s="13">
        <f t="shared" si="41"/>
        <v>0</v>
      </c>
      <c r="U24" s="13">
        <f t="shared" si="42"/>
        <v>0</v>
      </c>
    </row>
    <row r="25" spans="2:21" s="8" customFormat="1" ht="16.5" customHeight="1" x14ac:dyDescent="0.25">
      <c r="B25" s="156"/>
      <c r="C25" s="39">
        <f t="shared" ref="C25:C29" si="43">C24+1</f>
        <v>42599</v>
      </c>
      <c r="D25" s="42"/>
      <c r="E25" s="113"/>
      <c r="F25" s="114"/>
      <c r="G25" s="127">
        <f>IF(L25="X",Gesamt!$D$9,
IF(K25="X",Gesamt!$D$10,
IF(F25-E25&lt;0,F25-E25+24,F25-E25)))</f>
        <v>0</v>
      </c>
      <c r="H25" s="121">
        <f t="shared" si="30"/>
        <v>0</v>
      </c>
      <c r="I25" s="15">
        <f t="shared" si="31"/>
        <v>0</v>
      </c>
      <c r="J25" s="16">
        <f t="shared" si="32"/>
        <v>0</v>
      </c>
      <c r="K25" s="14" t="str">
        <f t="shared" si="33"/>
        <v/>
      </c>
      <c r="L25" s="17" t="str">
        <f t="shared" si="34"/>
        <v/>
      </c>
      <c r="M25" s="12">
        <f t="shared" si="35"/>
        <v>0</v>
      </c>
      <c r="N25" s="13" t="str">
        <f t="shared" si="36"/>
        <v/>
      </c>
      <c r="O25" s="13" t="str">
        <f t="shared" si="37"/>
        <v/>
      </c>
      <c r="P25" s="13" t="str">
        <f t="shared" si="38"/>
        <v/>
      </c>
      <c r="Q25" s="13" t="str">
        <f t="shared" si="39"/>
        <v/>
      </c>
      <c r="R25" s="13" t="b">
        <f>NOT(ISERROR(MATCH(C25,Feiertage!$C:$C,0)))</f>
        <v>0</v>
      </c>
      <c r="S25" s="13">
        <f t="shared" si="40"/>
        <v>0</v>
      </c>
      <c r="T25" s="13">
        <f t="shared" si="41"/>
        <v>0</v>
      </c>
      <c r="U25" s="13">
        <f t="shared" si="42"/>
        <v>0</v>
      </c>
    </row>
    <row r="26" spans="2:21" s="28" customFormat="1" ht="16.5" customHeight="1" x14ac:dyDescent="0.25">
      <c r="B26" s="156"/>
      <c r="C26" s="39">
        <f t="shared" si="43"/>
        <v>42600</v>
      </c>
      <c r="D26" s="43"/>
      <c r="E26" s="115"/>
      <c r="F26" s="116"/>
      <c r="G26" s="127">
        <f>IF(L26="X",Gesamt!$D$9,
IF(K26="X",Gesamt!$D$10,
IF(F26-E26&lt;0,F26-E26+24,F26-E26)))</f>
        <v>0</v>
      </c>
      <c r="H26" s="121">
        <f t="shared" si="30"/>
        <v>0</v>
      </c>
      <c r="I26" s="15">
        <f t="shared" si="31"/>
        <v>0</v>
      </c>
      <c r="J26" s="16">
        <f t="shared" si="32"/>
        <v>0</v>
      </c>
      <c r="K26" s="19" t="str">
        <f t="shared" si="33"/>
        <v/>
      </c>
      <c r="L26" s="17" t="str">
        <f t="shared" si="34"/>
        <v/>
      </c>
      <c r="M26" s="12">
        <f t="shared" si="35"/>
        <v>0</v>
      </c>
      <c r="N26" s="13" t="str">
        <f t="shared" si="36"/>
        <v/>
      </c>
      <c r="O26" s="13" t="str">
        <f t="shared" si="37"/>
        <v/>
      </c>
      <c r="P26" s="13" t="str">
        <f t="shared" si="38"/>
        <v/>
      </c>
      <c r="Q26" s="13" t="str">
        <f t="shared" si="39"/>
        <v/>
      </c>
      <c r="R26" s="13" t="b">
        <f>NOT(ISERROR(MATCH(C26,Feiertage!$C:$C,0)))</f>
        <v>0</v>
      </c>
      <c r="S26" s="13">
        <f t="shared" si="40"/>
        <v>0</v>
      </c>
      <c r="T26" s="13">
        <f t="shared" si="41"/>
        <v>0</v>
      </c>
      <c r="U26" s="13">
        <f t="shared" si="42"/>
        <v>0</v>
      </c>
    </row>
    <row r="27" spans="2:21" s="8" customFormat="1" ht="16.5" customHeight="1" x14ac:dyDescent="0.25">
      <c r="B27" s="156"/>
      <c r="C27" s="39">
        <f t="shared" si="43"/>
        <v>42601</v>
      </c>
      <c r="D27" s="43"/>
      <c r="E27" s="115"/>
      <c r="F27" s="116"/>
      <c r="G27" s="127">
        <f>IF(L27="X",Gesamt!$D$9,
IF(K27="X",Gesamt!$D$10,
IF(F27-E27&lt;0,F27-E27+24,F27-E27)))</f>
        <v>0</v>
      </c>
      <c r="H27" s="121">
        <f>SUM(M27:Q27)</f>
        <v>0</v>
      </c>
      <c r="I27" s="15">
        <f t="shared" si="31"/>
        <v>0</v>
      </c>
      <c r="J27" s="16">
        <f t="shared" si="32"/>
        <v>0</v>
      </c>
      <c r="K27" s="19" t="str">
        <f>IF(D27="Urlaub","X","")</f>
        <v/>
      </c>
      <c r="L27" s="17" t="str">
        <f t="shared" si="34"/>
        <v/>
      </c>
      <c r="M27" s="12">
        <f t="shared" si="35"/>
        <v>0</v>
      </c>
      <c r="N27" s="13" t="str">
        <f t="shared" si="36"/>
        <v/>
      </c>
      <c r="O27" s="13" t="str">
        <f t="shared" si="37"/>
        <v/>
      </c>
      <c r="P27" s="13" t="str">
        <f t="shared" si="38"/>
        <v/>
      </c>
      <c r="Q27" s="13" t="str">
        <f t="shared" si="39"/>
        <v/>
      </c>
      <c r="R27" s="13" t="b">
        <f>NOT(ISERROR(MATCH(C27,Feiertage!$C:$C,0)))</f>
        <v>0</v>
      </c>
      <c r="S27" s="13">
        <f t="shared" si="40"/>
        <v>0</v>
      </c>
      <c r="T27" s="13">
        <f t="shared" si="41"/>
        <v>0</v>
      </c>
      <c r="U27" s="13">
        <f t="shared" si="42"/>
        <v>0</v>
      </c>
    </row>
    <row r="28" spans="2:21" s="8" customFormat="1" ht="16.5" customHeight="1" x14ac:dyDescent="0.25">
      <c r="B28" s="156"/>
      <c r="C28" s="39">
        <f t="shared" si="43"/>
        <v>42602</v>
      </c>
      <c r="D28" s="43"/>
      <c r="E28" s="115"/>
      <c r="F28" s="116"/>
      <c r="G28" s="127">
        <f>IF(L28="X",Gesamt!$D$9,
IF(K28="X",Gesamt!$D$10,
IF(F28-E28&lt;0,F28-E28+24,F28-E28)))</f>
        <v>0</v>
      </c>
      <c r="H28" s="121">
        <f t="shared" ref="H28:H29" si="44">SUM(M28:Q28)</f>
        <v>0</v>
      </c>
      <c r="I28" s="15">
        <f t="shared" si="31"/>
        <v>0</v>
      </c>
      <c r="J28" s="16">
        <f t="shared" si="32"/>
        <v>0</v>
      </c>
      <c r="K28" s="19" t="str">
        <f>IF(D28="Urlaub","X","")</f>
        <v/>
      </c>
      <c r="L28" s="17" t="str">
        <f t="shared" si="34"/>
        <v/>
      </c>
      <c r="M28" s="20" t="str">
        <f t="shared" si="35"/>
        <v/>
      </c>
      <c r="N28" s="21" t="str">
        <f t="shared" si="36"/>
        <v/>
      </c>
      <c r="O28" s="21" t="str">
        <f t="shared" si="37"/>
        <v/>
      </c>
      <c r="P28" s="21" t="str">
        <f t="shared" si="38"/>
        <v/>
      </c>
      <c r="Q28" s="21">
        <f t="shared" si="39"/>
        <v>0</v>
      </c>
      <c r="R28" s="21" t="b">
        <f>NOT(ISERROR(MATCH(C28,Feiertage!$C:$C,0)))</f>
        <v>0</v>
      </c>
      <c r="S28" s="21">
        <f t="shared" si="40"/>
        <v>0</v>
      </c>
      <c r="T28" s="21">
        <f t="shared" si="41"/>
        <v>0</v>
      </c>
      <c r="U28" s="21">
        <f t="shared" si="42"/>
        <v>0</v>
      </c>
    </row>
    <row r="29" spans="2:21" s="8" customFormat="1" ht="16.5" customHeight="1" x14ac:dyDescent="0.25">
      <c r="B29" s="156"/>
      <c r="C29" s="40">
        <f t="shared" si="43"/>
        <v>42603</v>
      </c>
      <c r="D29" s="44"/>
      <c r="E29" s="117"/>
      <c r="F29" s="118"/>
      <c r="G29" s="128">
        <f>IF(L29="X",Gesamt!$D$9,
IF(K29="X",Gesamt!$D$10,
IF(F29-E29&lt;0,F29-E29+24,F29-E29)))</f>
        <v>0</v>
      </c>
      <c r="H29" s="122">
        <f t="shared" si="44"/>
        <v>0</v>
      </c>
      <c r="I29" s="22">
        <f t="shared" si="31"/>
        <v>0</v>
      </c>
      <c r="J29" s="23">
        <f t="shared" si="32"/>
        <v>0</v>
      </c>
      <c r="K29" s="24" t="str">
        <f>IF(D29="Urlaub","X","")</f>
        <v/>
      </c>
      <c r="L29" s="25" t="str">
        <f>IF(D29="Krank","X","")</f>
        <v/>
      </c>
      <c r="M29" s="26" t="str">
        <f t="shared" si="35"/>
        <v/>
      </c>
      <c r="N29" s="27" t="str">
        <f>IF(R29,U29,"")</f>
        <v/>
      </c>
      <c r="O29" s="27" t="str">
        <f>IF(AND(NOT(R29),R30),SUM(S29:T29),"")</f>
        <v/>
      </c>
      <c r="P29" s="27">
        <f t="shared" si="38"/>
        <v>0</v>
      </c>
      <c r="Q29" s="27" t="str">
        <f t="shared" si="39"/>
        <v/>
      </c>
      <c r="R29" s="27" t="b">
        <f>NOT(ISERROR(MATCH(C29,Feiertage!$C:$C,0)))</f>
        <v>0</v>
      </c>
      <c r="S29" s="27">
        <f t="shared" si="40"/>
        <v>0</v>
      </c>
      <c r="T29" s="27">
        <f t="shared" si="41"/>
        <v>0</v>
      </c>
      <c r="U29" s="27">
        <f t="shared" si="42"/>
        <v>0</v>
      </c>
    </row>
    <row r="30" spans="2:21" s="28" customFormat="1" ht="16.5" customHeight="1" thickBot="1" x14ac:dyDescent="0.3">
      <c r="B30" s="157"/>
      <c r="C30" s="109">
        <f>C29+1</f>
        <v>42604</v>
      </c>
      <c r="D30" s="110"/>
      <c r="E30" s="161" t="s">
        <v>56</v>
      </c>
      <c r="F30" s="162"/>
      <c r="G30" s="129">
        <f>SUM(G23:G29)</f>
        <v>0</v>
      </c>
      <c r="H30" s="123">
        <f>SUM(H23:H29)</f>
        <v>0</v>
      </c>
      <c r="I30" s="29">
        <f>SUM(I23:I29)</f>
        <v>0</v>
      </c>
      <c r="J30" s="30">
        <f>SUM(J23:J29)</f>
        <v>0</v>
      </c>
      <c r="K30" s="31">
        <f>COUNTIF(K23:K29,"X")</f>
        <v>0</v>
      </c>
      <c r="L30" s="32">
        <f>COUNTIF(L23:L29,"X")</f>
        <v>0</v>
      </c>
      <c r="M30" s="33"/>
      <c r="N30" s="34"/>
      <c r="O30" s="34"/>
      <c r="P30" s="34"/>
      <c r="Q30" s="34"/>
      <c r="R30" s="34" t="b">
        <f>NOT(ISERROR(MATCH(C30,Feiertage!$C:$C,0)))</f>
        <v>0</v>
      </c>
      <c r="S30" s="34"/>
      <c r="T30" s="34"/>
      <c r="U30" s="35"/>
    </row>
    <row r="31" spans="2:21" s="8" customFormat="1" ht="16.5" customHeight="1" x14ac:dyDescent="0.25">
      <c r="B31" s="155">
        <f>WEEKNUM(C31,21)</f>
        <v>34</v>
      </c>
      <c r="C31" s="38">
        <f>C29+1</f>
        <v>42604</v>
      </c>
      <c r="D31" s="41"/>
      <c r="E31" s="111"/>
      <c r="F31" s="112"/>
      <c r="G31" s="126">
        <f>IF(L31="X",Gesamt!$D$9,
IF(K31="X",Gesamt!$D$10,
IF(F31-E31&lt;0,F31-E31+24,F31-E31)))</f>
        <v>0</v>
      </c>
      <c r="H31" s="120">
        <f t="shared" ref="H31:H34" si="45">SUM(M31:Q31)</f>
        <v>0</v>
      </c>
      <c r="I31" s="9">
        <f t="shared" ref="I31:I37" si="46">IF(AND(NOT(R32),WEEKDAY(C32,2)=7),
    IF(E31&gt;F31,F31,0),
    IF(AND(NOT(R31),WEEKDAY(C31,2)=7),
        IF(E31&gt;F31,24-E31,F31-E31),
        0))</f>
        <v>0</v>
      </c>
      <c r="J31" s="10">
        <f t="shared" ref="J31:J37" si="47">IF(AND(R31,R32),
    IF(E31&gt;F31,24-E31+F31,F31-E31),
    IF(R31,
        IF(E31&gt;F31,24-E31,F31-E31),
        IF(AND(R32,E31&gt;F31),F31,0)))</f>
        <v>0</v>
      </c>
      <c r="K31" s="7" t="str">
        <f t="shared" ref="K31:K34" si="48">IF(D31="Urlaub","X","")</f>
        <v/>
      </c>
      <c r="L31" s="11" t="str">
        <f t="shared" ref="L31:L36" si="49">IF(D31="Krank","X","")</f>
        <v/>
      </c>
      <c r="M31" s="12">
        <f t="shared" ref="M31:M37" si="50">IF(OR(R31,R32,WEEKDAY(C31,2)=7,WEEKDAY(C32,2)=7),"",SUM(S31:U31))</f>
        <v>0</v>
      </c>
      <c r="N31" s="13" t="str">
        <f t="shared" ref="N31:N36" si="51">IF(R31,U31,"")</f>
        <v/>
      </c>
      <c r="O31" s="13" t="str">
        <f t="shared" ref="O31:O36" si="52">IF(AND(NOT(R31),R32),SUM(S31:T31),"")</f>
        <v/>
      </c>
      <c r="P31" s="13" t="str">
        <f t="shared" ref="P31:P37" si="53">IF(AND(WEEKDAY(C31,2)=7,NOT(R31),NOT(R32)),U31,"")</f>
        <v/>
      </c>
      <c r="Q31" s="13" t="str">
        <f t="shared" ref="Q31:Q37" si="54">IF(AND(WEEKDAY(C32,2)=7,NOT(R31),NOT(R32)),SUM(S31:T31),"")</f>
        <v/>
      </c>
      <c r="R31" s="13" t="b">
        <f>NOT(ISERROR(MATCH(C31,Feiertage!$C:$C,0)))</f>
        <v>0</v>
      </c>
      <c r="S31" s="13">
        <f t="shared" ref="S31:S37" si="55">IF(OR(E31&gt;F31,F31&gt;6),
    IF(E31&lt;=6,6-E31,0),
    F31-E31)</f>
        <v>0</v>
      </c>
      <c r="T31" s="13">
        <f t="shared" ref="T31:T37" si="56">IF(E31&gt;F31,MIN(24-E31,4),
    IF(E31&gt;=20,F31-E31,MAX(F31-20,0)))</f>
        <v>0</v>
      </c>
      <c r="U31" s="13">
        <f t="shared" ref="U31:U37" si="57">IF(E31&gt;F31,MIN(F31,6),0)</f>
        <v>0</v>
      </c>
    </row>
    <row r="32" spans="2:21" s="8" customFormat="1" ht="16.5" customHeight="1" x14ac:dyDescent="0.25">
      <c r="B32" s="156"/>
      <c r="C32" s="39">
        <f>C31+1</f>
        <v>42605</v>
      </c>
      <c r="D32" s="42"/>
      <c r="E32" s="113"/>
      <c r="F32" s="114"/>
      <c r="G32" s="127">
        <f>IF(L32="X",Gesamt!$D$9,
IF(K32="X",Gesamt!$D$10,
IF(F32-E32&lt;0,F32-E32+24,F32-E32)))</f>
        <v>0</v>
      </c>
      <c r="H32" s="121">
        <f t="shared" si="45"/>
        <v>0</v>
      </c>
      <c r="I32" s="15">
        <f t="shared" si="46"/>
        <v>0</v>
      </c>
      <c r="J32" s="16">
        <f t="shared" si="47"/>
        <v>0</v>
      </c>
      <c r="K32" s="14" t="str">
        <f t="shared" si="48"/>
        <v/>
      </c>
      <c r="L32" s="17" t="str">
        <f t="shared" si="49"/>
        <v/>
      </c>
      <c r="M32" s="12">
        <f t="shared" si="50"/>
        <v>0</v>
      </c>
      <c r="N32" s="13" t="str">
        <f t="shared" si="51"/>
        <v/>
      </c>
      <c r="O32" s="13" t="str">
        <f t="shared" si="52"/>
        <v/>
      </c>
      <c r="P32" s="13" t="str">
        <f t="shared" si="53"/>
        <v/>
      </c>
      <c r="Q32" s="13" t="str">
        <f t="shared" si="54"/>
        <v/>
      </c>
      <c r="R32" s="13" t="b">
        <f>NOT(ISERROR(MATCH(C32,Feiertage!$C:$C,0)))</f>
        <v>0</v>
      </c>
      <c r="S32" s="13">
        <f t="shared" si="55"/>
        <v>0</v>
      </c>
      <c r="T32" s="13">
        <f t="shared" si="56"/>
        <v>0</v>
      </c>
      <c r="U32" s="13">
        <f t="shared" si="57"/>
        <v>0</v>
      </c>
    </row>
    <row r="33" spans="2:21" s="8" customFormat="1" ht="16.5" customHeight="1" x14ac:dyDescent="0.25">
      <c r="B33" s="156"/>
      <c r="C33" s="39">
        <f t="shared" ref="C33:C37" si="58">C32+1</f>
        <v>42606</v>
      </c>
      <c r="D33" s="42"/>
      <c r="E33" s="113"/>
      <c r="F33" s="114"/>
      <c r="G33" s="127">
        <f>IF(L33="X",Gesamt!$D$9,
IF(K33="X",Gesamt!$D$10,
IF(F33-E33&lt;0,F33-E33+24,F33-E33)))</f>
        <v>0</v>
      </c>
      <c r="H33" s="121">
        <f t="shared" si="45"/>
        <v>0</v>
      </c>
      <c r="I33" s="15">
        <f t="shared" si="46"/>
        <v>0</v>
      </c>
      <c r="J33" s="16">
        <f t="shared" si="47"/>
        <v>0</v>
      </c>
      <c r="K33" s="14" t="str">
        <f t="shared" si="48"/>
        <v/>
      </c>
      <c r="L33" s="17" t="str">
        <f t="shared" si="49"/>
        <v/>
      </c>
      <c r="M33" s="12">
        <f t="shared" si="50"/>
        <v>0</v>
      </c>
      <c r="N33" s="13" t="str">
        <f t="shared" si="51"/>
        <v/>
      </c>
      <c r="O33" s="13" t="str">
        <f t="shared" si="52"/>
        <v/>
      </c>
      <c r="P33" s="13" t="str">
        <f t="shared" si="53"/>
        <v/>
      </c>
      <c r="Q33" s="13" t="str">
        <f t="shared" si="54"/>
        <v/>
      </c>
      <c r="R33" s="13" t="b">
        <f>NOT(ISERROR(MATCH(C33,Feiertage!$C:$C,0)))</f>
        <v>0</v>
      </c>
      <c r="S33" s="13">
        <f t="shared" si="55"/>
        <v>0</v>
      </c>
      <c r="T33" s="13">
        <f t="shared" si="56"/>
        <v>0</v>
      </c>
      <c r="U33" s="13">
        <f t="shared" si="57"/>
        <v>0</v>
      </c>
    </row>
    <row r="34" spans="2:21" s="28" customFormat="1" ht="16.5" customHeight="1" x14ac:dyDescent="0.25">
      <c r="B34" s="156"/>
      <c r="C34" s="39">
        <f t="shared" si="58"/>
        <v>42607</v>
      </c>
      <c r="D34" s="43"/>
      <c r="E34" s="115"/>
      <c r="F34" s="116"/>
      <c r="G34" s="127">
        <f>IF(L34="X",Gesamt!$D$9,
IF(K34="X",Gesamt!$D$10,
IF(F34-E34&lt;0,F34-E34+24,F34-E34)))</f>
        <v>0</v>
      </c>
      <c r="H34" s="121">
        <f t="shared" si="45"/>
        <v>0</v>
      </c>
      <c r="I34" s="15">
        <f t="shared" si="46"/>
        <v>0</v>
      </c>
      <c r="J34" s="16">
        <f t="shared" si="47"/>
        <v>0</v>
      </c>
      <c r="K34" s="19" t="str">
        <f t="shared" si="48"/>
        <v/>
      </c>
      <c r="L34" s="17" t="str">
        <f t="shared" si="49"/>
        <v/>
      </c>
      <c r="M34" s="12">
        <f t="shared" si="50"/>
        <v>0</v>
      </c>
      <c r="N34" s="13" t="str">
        <f t="shared" si="51"/>
        <v/>
      </c>
      <c r="O34" s="13" t="str">
        <f t="shared" si="52"/>
        <v/>
      </c>
      <c r="P34" s="13" t="str">
        <f t="shared" si="53"/>
        <v/>
      </c>
      <c r="Q34" s="13" t="str">
        <f t="shared" si="54"/>
        <v/>
      </c>
      <c r="R34" s="13" t="b">
        <f>NOT(ISERROR(MATCH(C34,Feiertage!$C:$C,0)))</f>
        <v>0</v>
      </c>
      <c r="S34" s="13">
        <f t="shared" si="55"/>
        <v>0</v>
      </c>
      <c r="T34" s="13">
        <f t="shared" si="56"/>
        <v>0</v>
      </c>
      <c r="U34" s="13">
        <f t="shared" si="57"/>
        <v>0</v>
      </c>
    </row>
    <row r="35" spans="2:21" s="8" customFormat="1" ht="16.5" customHeight="1" x14ac:dyDescent="0.25">
      <c r="B35" s="156"/>
      <c r="C35" s="39">
        <f t="shared" si="58"/>
        <v>42608</v>
      </c>
      <c r="D35" s="43"/>
      <c r="E35" s="115"/>
      <c r="F35" s="116"/>
      <c r="G35" s="127">
        <f>IF(L35="X",Gesamt!$D$9,
IF(K35="X",Gesamt!$D$10,
IF(F35-E35&lt;0,F35-E35+24,F35-E35)))</f>
        <v>0</v>
      </c>
      <c r="H35" s="121">
        <f>SUM(M35:Q35)</f>
        <v>0</v>
      </c>
      <c r="I35" s="15">
        <f t="shared" si="46"/>
        <v>0</v>
      </c>
      <c r="J35" s="16">
        <f t="shared" si="47"/>
        <v>0</v>
      </c>
      <c r="K35" s="19" t="str">
        <f>IF(D35="Urlaub","X","")</f>
        <v/>
      </c>
      <c r="L35" s="17" t="str">
        <f t="shared" si="49"/>
        <v/>
      </c>
      <c r="M35" s="12">
        <f t="shared" si="50"/>
        <v>0</v>
      </c>
      <c r="N35" s="13" t="str">
        <f t="shared" si="51"/>
        <v/>
      </c>
      <c r="O35" s="13" t="str">
        <f t="shared" si="52"/>
        <v/>
      </c>
      <c r="P35" s="13" t="str">
        <f t="shared" si="53"/>
        <v/>
      </c>
      <c r="Q35" s="13" t="str">
        <f t="shared" si="54"/>
        <v/>
      </c>
      <c r="R35" s="13" t="b">
        <f>NOT(ISERROR(MATCH(C35,Feiertage!$C:$C,0)))</f>
        <v>0</v>
      </c>
      <c r="S35" s="13">
        <f t="shared" si="55"/>
        <v>0</v>
      </c>
      <c r="T35" s="13">
        <f t="shared" si="56"/>
        <v>0</v>
      </c>
      <c r="U35" s="13">
        <f t="shared" si="57"/>
        <v>0</v>
      </c>
    </row>
    <row r="36" spans="2:21" s="8" customFormat="1" ht="16.5" customHeight="1" x14ac:dyDescent="0.25">
      <c r="B36" s="156"/>
      <c r="C36" s="39">
        <f t="shared" si="58"/>
        <v>42609</v>
      </c>
      <c r="D36" s="43"/>
      <c r="E36" s="115"/>
      <c r="F36" s="116"/>
      <c r="G36" s="127">
        <f>IF(L36="X",Gesamt!$D$9,
IF(K36="X",Gesamt!$D$10,
IF(F36-E36&lt;0,F36-E36+24,F36-E36)))</f>
        <v>0</v>
      </c>
      <c r="H36" s="121">
        <f t="shared" ref="H36:H37" si="59">SUM(M36:Q36)</f>
        <v>0</v>
      </c>
      <c r="I36" s="15">
        <f t="shared" si="46"/>
        <v>0</v>
      </c>
      <c r="J36" s="16">
        <f t="shared" si="47"/>
        <v>0</v>
      </c>
      <c r="K36" s="19" t="str">
        <f>IF(D36="Urlaub","X","")</f>
        <v/>
      </c>
      <c r="L36" s="17" t="str">
        <f t="shared" si="49"/>
        <v/>
      </c>
      <c r="M36" s="20" t="str">
        <f t="shared" si="50"/>
        <v/>
      </c>
      <c r="N36" s="21" t="str">
        <f t="shared" si="51"/>
        <v/>
      </c>
      <c r="O36" s="21" t="str">
        <f t="shared" si="52"/>
        <v/>
      </c>
      <c r="P36" s="21" t="str">
        <f t="shared" si="53"/>
        <v/>
      </c>
      <c r="Q36" s="21">
        <f t="shared" si="54"/>
        <v>0</v>
      </c>
      <c r="R36" s="21" t="b">
        <f>NOT(ISERROR(MATCH(C36,Feiertage!$C:$C,0)))</f>
        <v>0</v>
      </c>
      <c r="S36" s="21">
        <f t="shared" si="55"/>
        <v>0</v>
      </c>
      <c r="T36" s="21">
        <f t="shared" si="56"/>
        <v>0</v>
      </c>
      <c r="U36" s="21">
        <f t="shared" si="57"/>
        <v>0</v>
      </c>
    </row>
    <row r="37" spans="2:21" s="8" customFormat="1" ht="16.5" customHeight="1" x14ac:dyDescent="0.25">
      <c r="B37" s="156"/>
      <c r="C37" s="40">
        <f t="shared" si="58"/>
        <v>42610</v>
      </c>
      <c r="D37" s="44"/>
      <c r="E37" s="117"/>
      <c r="F37" s="118"/>
      <c r="G37" s="128">
        <f>IF(L37="X",Gesamt!$D$9,
IF(K37="X",Gesamt!$D$10,
IF(F37-E37&lt;0,F37-E37+24,F37-E37)))</f>
        <v>0</v>
      </c>
      <c r="H37" s="122">
        <f t="shared" si="59"/>
        <v>0</v>
      </c>
      <c r="I37" s="22">
        <f t="shared" si="46"/>
        <v>0</v>
      </c>
      <c r="J37" s="23">
        <f t="shared" si="47"/>
        <v>0</v>
      </c>
      <c r="K37" s="24" t="str">
        <f>IF(D37="Urlaub","X","")</f>
        <v/>
      </c>
      <c r="L37" s="25" t="str">
        <f>IF(D37="Krank","X","")</f>
        <v/>
      </c>
      <c r="M37" s="26" t="str">
        <f t="shared" si="50"/>
        <v/>
      </c>
      <c r="N37" s="27" t="str">
        <f>IF(R37,U37,"")</f>
        <v/>
      </c>
      <c r="O37" s="27" t="str">
        <f>IF(AND(NOT(R37),R38),SUM(S37:T37),"")</f>
        <v/>
      </c>
      <c r="P37" s="27">
        <f t="shared" si="53"/>
        <v>0</v>
      </c>
      <c r="Q37" s="27" t="str">
        <f t="shared" si="54"/>
        <v/>
      </c>
      <c r="R37" s="27" t="b">
        <f>NOT(ISERROR(MATCH(C37,Feiertage!$C:$C,0)))</f>
        <v>0</v>
      </c>
      <c r="S37" s="27">
        <f t="shared" si="55"/>
        <v>0</v>
      </c>
      <c r="T37" s="27">
        <f t="shared" si="56"/>
        <v>0</v>
      </c>
      <c r="U37" s="27">
        <f t="shared" si="57"/>
        <v>0</v>
      </c>
    </row>
    <row r="38" spans="2:21" s="28" customFormat="1" ht="16.5" customHeight="1" thickBot="1" x14ac:dyDescent="0.3">
      <c r="B38" s="157"/>
      <c r="C38" s="109">
        <f>C37+1</f>
        <v>42611</v>
      </c>
      <c r="D38" s="110"/>
      <c r="E38" s="161" t="s">
        <v>56</v>
      </c>
      <c r="F38" s="162"/>
      <c r="G38" s="129">
        <f>SUM(G31:G37)</f>
        <v>0</v>
      </c>
      <c r="H38" s="123">
        <f>SUM(H31:H37)</f>
        <v>0</v>
      </c>
      <c r="I38" s="29">
        <f>SUM(I31:I37)</f>
        <v>0</v>
      </c>
      <c r="J38" s="30">
        <f>SUM(J31:J37)</f>
        <v>0</v>
      </c>
      <c r="K38" s="31">
        <f>COUNTIF(K31:K37,"X")</f>
        <v>0</v>
      </c>
      <c r="L38" s="32">
        <f>COUNTIF(L31:L37,"X")</f>
        <v>0</v>
      </c>
      <c r="M38" s="33"/>
      <c r="N38" s="34"/>
      <c r="O38" s="34"/>
      <c r="P38" s="34"/>
      <c r="Q38" s="34"/>
      <c r="R38" s="34" t="b">
        <f>NOT(ISERROR(MATCH(C38,Feiertage!$C:$C,0)))</f>
        <v>0</v>
      </c>
      <c r="S38" s="34"/>
      <c r="T38" s="34"/>
      <c r="U38" s="35"/>
    </row>
    <row r="39" spans="2:21" s="8" customFormat="1" ht="16.5" customHeight="1" x14ac:dyDescent="0.25">
      <c r="B39" s="158">
        <f>IF(MONTH(C39)=MONTH($C$1),WEEKNUM(C39,21))</f>
        <v>35</v>
      </c>
      <c r="C39" s="38">
        <f>C37+1</f>
        <v>42611</v>
      </c>
      <c r="D39" s="41"/>
      <c r="E39" s="111"/>
      <c r="F39" s="112"/>
      <c r="G39" s="126">
        <f>IF(L39="X",Gesamt!$D$9,
IF(K39="X",Gesamt!$D$10,
IF(F39-E39&lt;0,F39-E39+24,F39-E39)))</f>
        <v>0</v>
      </c>
      <c r="H39" s="120">
        <f t="shared" ref="H39:H42" si="60">SUM(M39:Q39)</f>
        <v>0</v>
      </c>
      <c r="I39" s="9">
        <f t="shared" ref="I39:I45" si="61">IF(AND(NOT(R40),WEEKDAY(C40,2)=7),
    IF(E39&gt;F39,F39,0),
    IF(AND(NOT(R39),WEEKDAY(C39,2)=7),
        IF(E39&gt;F39,24-E39,F39-E39),
        0))</f>
        <v>0</v>
      </c>
      <c r="J39" s="10">
        <f t="shared" ref="J39:J45" si="62">IF(AND(R39,R40),
    IF(E39&gt;F39,24-E39+F39,F39-E39),
    IF(R39,
        IF(E39&gt;F39,24-E39,F39-E39),
        IF(AND(R40,E39&gt;F39),F39,0)))</f>
        <v>0</v>
      </c>
      <c r="K39" s="7" t="str">
        <f t="shared" ref="K39:K42" si="63">IF(D39="Urlaub","X","")</f>
        <v/>
      </c>
      <c r="L39" s="11" t="str">
        <f t="shared" ref="L39:L44" si="64">IF(D39="Krank","X","")</f>
        <v/>
      </c>
      <c r="M39" s="12">
        <f t="shared" ref="M39:M45" si="65">IF(OR(R39,R40,WEEKDAY(C39,2)=7,WEEKDAY(C40,2)=7),"",SUM(S39:U39))</f>
        <v>0</v>
      </c>
      <c r="N39" s="13" t="str">
        <f t="shared" ref="N39:N44" si="66">IF(R39,U39,"")</f>
        <v/>
      </c>
      <c r="O39" s="13" t="str">
        <f t="shared" ref="O39:O44" si="67">IF(AND(NOT(R39),R40),SUM(S39:T39),"")</f>
        <v/>
      </c>
      <c r="P39" s="13" t="str">
        <f t="shared" ref="P39:P45" si="68">IF(AND(WEEKDAY(C39,2)=7,NOT(R39),NOT(R40)),U39,"")</f>
        <v/>
      </c>
      <c r="Q39" s="13" t="str">
        <f t="shared" ref="Q39:Q45" si="69">IF(AND(WEEKDAY(C40,2)=7,NOT(R39),NOT(R40)),SUM(S39:T39),"")</f>
        <v/>
      </c>
      <c r="R39" s="13" t="b">
        <f>NOT(ISERROR(MATCH(C39,Feiertage!$C:$C,0)))</f>
        <v>0</v>
      </c>
      <c r="S39" s="13">
        <f t="shared" ref="S39:S45" si="70">IF(OR(E39&gt;F39,F39&gt;6),
    IF(E39&lt;=6,6-E39,0),
    F39-E39)</f>
        <v>0</v>
      </c>
      <c r="T39" s="13">
        <f t="shared" ref="T39:T45" si="71">IF(E39&gt;F39,MIN(24-E39,4),
    IF(E39&gt;=20,F39-E39,MAX(F39-20,0)))</f>
        <v>0</v>
      </c>
      <c r="U39" s="13">
        <f t="shared" ref="U39:U45" si="72">IF(E39&gt;F39,MIN(F39,6),0)</f>
        <v>0</v>
      </c>
    </row>
    <row r="40" spans="2:21" s="8" customFormat="1" ht="16.5" customHeight="1" x14ac:dyDescent="0.25">
      <c r="B40" s="159"/>
      <c r="C40" s="39">
        <f>C39+1</f>
        <v>42612</v>
      </c>
      <c r="D40" s="42"/>
      <c r="E40" s="113"/>
      <c r="F40" s="114"/>
      <c r="G40" s="127">
        <f>IF(L40="X",Gesamt!$D$9,
IF(K40="X",Gesamt!$D$10,
IF(F40-E40&lt;0,F40-E40+24,F40-E40)))</f>
        <v>0</v>
      </c>
      <c r="H40" s="121">
        <f t="shared" si="60"/>
        <v>0</v>
      </c>
      <c r="I40" s="15">
        <f t="shared" si="61"/>
        <v>0</v>
      </c>
      <c r="J40" s="16">
        <f t="shared" si="62"/>
        <v>0</v>
      </c>
      <c r="K40" s="14" t="str">
        <f t="shared" si="63"/>
        <v/>
      </c>
      <c r="L40" s="17" t="str">
        <f t="shared" si="64"/>
        <v/>
      </c>
      <c r="M40" s="12">
        <f t="shared" si="65"/>
        <v>0</v>
      </c>
      <c r="N40" s="13" t="str">
        <f t="shared" si="66"/>
        <v/>
      </c>
      <c r="O40" s="13" t="str">
        <f t="shared" si="67"/>
        <v/>
      </c>
      <c r="P40" s="13" t="str">
        <f t="shared" si="68"/>
        <v/>
      </c>
      <c r="Q40" s="13" t="str">
        <f t="shared" si="69"/>
        <v/>
      </c>
      <c r="R40" s="13" t="b">
        <f>NOT(ISERROR(MATCH(C40,Feiertage!$C:$C,0)))</f>
        <v>0</v>
      </c>
      <c r="S40" s="13">
        <f t="shared" si="70"/>
        <v>0</v>
      </c>
      <c r="T40" s="13">
        <f t="shared" si="71"/>
        <v>0</v>
      </c>
      <c r="U40" s="13">
        <f t="shared" si="72"/>
        <v>0</v>
      </c>
    </row>
    <row r="41" spans="2:21" s="8" customFormat="1" ht="16.5" customHeight="1" x14ac:dyDescent="0.25">
      <c r="B41" s="159"/>
      <c r="C41" s="39">
        <f t="shared" ref="C41:C45" si="73">C40+1</f>
        <v>42613</v>
      </c>
      <c r="D41" s="42"/>
      <c r="E41" s="113"/>
      <c r="F41" s="114"/>
      <c r="G41" s="127">
        <f>IF(L41="X",Gesamt!$D$9,
IF(K41="X",Gesamt!$D$10,
IF(F41-E41&lt;0,F41-E41+24,F41-E41)))</f>
        <v>0</v>
      </c>
      <c r="H41" s="121">
        <f t="shared" si="60"/>
        <v>0</v>
      </c>
      <c r="I41" s="15">
        <f t="shared" si="61"/>
        <v>0</v>
      </c>
      <c r="J41" s="16">
        <f t="shared" si="62"/>
        <v>0</v>
      </c>
      <c r="K41" s="14" t="str">
        <f t="shared" si="63"/>
        <v/>
      </c>
      <c r="L41" s="17" t="str">
        <f t="shared" si="64"/>
        <v/>
      </c>
      <c r="M41" s="12">
        <f t="shared" si="65"/>
        <v>0</v>
      </c>
      <c r="N41" s="13" t="str">
        <f t="shared" si="66"/>
        <v/>
      </c>
      <c r="O41" s="13" t="str">
        <f t="shared" si="67"/>
        <v/>
      </c>
      <c r="P41" s="13" t="str">
        <f t="shared" si="68"/>
        <v/>
      </c>
      <c r="Q41" s="13" t="str">
        <f t="shared" si="69"/>
        <v/>
      </c>
      <c r="R41" s="13" t="b">
        <f>NOT(ISERROR(MATCH(C41,Feiertage!$C:$C,0)))</f>
        <v>0</v>
      </c>
      <c r="S41" s="13">
        <f t="shared" si="70"/>
        <v>0</v>
      </c>
      <c r="T41" s="13">
        <f t="shared" si="71"/>
        <v>0</v>
      </c>
      <c r="U41" s="13">
        <f t="shared" si="72"/>
        <v>0</v>
      </c>
    </row>
    <row r="42" spans="2:21" s="8" customFormat="1" ht="16.5" customHeight="1" x14ac:dyDescent="0.25">
      <c r="B42" s="159"/>
      <c r="C42" s="39">
        <f t="shared" si="73"/>
        <v>42614</v>
      </c>
      <c r="D42" s="43"/>
      <c r="E42" s="115"/>
      <c r="F42" s="116"/>
      <c r="G42" s="127">
        <f>IF(L42="X",Gesamt!$D$9,
IF(K42="X",Gesamt!$D$10,
IF(F42-E42&lt;0,F42-E42+24,F42-E42)))</f>
        <v>0</v>
      </c>
      <c r="H42" s="121">
        <f t="shared" si="60"/>
        <v>0</v>
      </c>
      <c r="I42" s="15">
        <f t="shared" si="61"/>
        <v>0</v>
      </c>
      <c r="J42" s="16">
        <f t="shared" si="62"/>
        <v>0</v>
      </c>
      <c r="K42" s="19" t="str">
        <f t="shared" si="63"/>
        <v/>
      </c>
      <c r="L42" s="17" t="str">
        <f t="shared" si="64"/>
        <v/>
      </c>
      <c r="M42" s="12">
        <f t="shared" si="65"/>
        <v>0</v>
      </c>
      <c r="N42" s="13" t="str">
        <f t="shared" si="66"/>
        <v/>
      </c>
      <c r="O42" s="13" t="str">
        <f t="shared" si="67"/>
        <v/>
      </c>
      <c r="P42" s="13" t="str">
        <f t="shared" si="68"/>
        <v/>
      </c>
      <c r="Q42" s="13" t="str">
        <f t="shared" si="69"/>
        <v/>
      </c>
      <c r="R42" s="13" t="b">
        <f>NOT(ISERROR(MATCH(C42,Feiertage!$C:$C,0)))</f>
        <v>0</v>
      </c>
      <c r="S42" s="13">
        <f t="shared" si="70"/>
        <v>0</v>
      </c>
      <c r="T42" s="13">
        <f t="shared" si="71"/>
        <v>0</v>
      </c>
      <c r="U42" s="13">
        <f t="shared" si="72"/>
        <v>0</v>
      </c>
    </row>
    <row r="43" spans="2:21" s="8" customFormat="1" ht="16.5" customHeight="1" x14ac:dyDescent="0.25">
      <c r="B43" s="159"/>
      <c r="C43" s="39">
        <f t="shared" si="73"/>
        <v>42615</v>
      </c>
      <c r="D43" s="43"/>
      <c r="E43" s="115"/>
      <c r="F43" s="116"/>
      <c r="G43" s="127">
        <f>IF(L43="X",Gesamt!$D$9,
IF(K43="X",Gesamt!$D$10,
IF(F43-E43&lt;0,F43-E43+24,F43-E43)))</f>
        <v>0</v>
      </c>
      <c r="H43" s="121">
        <f>SUM(M43:Q43)</f>
        <v>0</v>
      </c>
      <c r="I43" s="15">
        <f t="shared" si="61"/>
        <v>0</v>
      </c>
      <c r="J43" s="16">
        <f t="shared" si="62"/>
        <v>0</v>
      </c>
      <c r="K43" s="19" t="str">
        <f>IF(D43="Urlaub","X","")</f>
        <v/>
      </c>
      <c r="L43" s="17" t="str">
        <f t="shared" si="64"/>
        <v/>
      </c>
      <c r="M43" s="12">
        <f t="shared" si="65"/>
        <v>0</v>
      </c>
      <c r="N43" s="13" t="str">
        <f t="shared" si="66"/>
        <v/>
      </c>
      <c r="O43" s="13" t="str">
        <f t="shared" si="67"/>
        <v/>
      </c>
      <c r="P43" s="13" t="str">
        <f t="shared" si="68"/>
        <v/>
      </c>
      <c r="Q43" s="13" t="str">
        <f t="shared" si="69"/>
        <v/>
      </c>
      <c r="R43" s="13" t="b">
        <f>NOT(ISERROR(MATCH(C43,Feiertage!$C:$C,0)))</f>
        <v>0</v>
      </c>
      <c r="S43" s="13">
        <f t="shared" si="70"/>
        <v>0</v>
      </c>
      <c r="T43" s="13">
        <f t="shared" si="71"/>
        <v>0</v>
      </c>
      <c r="U43" s="13">
        <f t="shared" si="72"/>
        <v>0</v>
      </c>
    </row>
    <row r="44" spans="2:21" s="8" customFormat="1" ht="16.5" customHeight="1" x14ac:dyDescent="0.25">
      <c r="B44" s="159"/>
      <c r="C44" s="39">
        <f t="shared" si="73"/>
        <v>42616</v>
      </c>
      <c r="D44" s="43"/>
      <c r="E44" s="115"/>
      <c r="F44" s="116"/>
      <c r="G44" s="127">
        <f>IF(L44="X",Gesamt!$D$9,
IF(K44="X",Gesamt!$D$10,
IF(F44-E44&lt;0,F44-E44+24,F44-E44)))</f>
        <v>0</v>
      </c>
      <c r="H44" s="121">
        <f t="shared" ref="H44:H45" si="74">SUM(M44:Q44)</f>
        <v>0</v>
      </c>
      <c r="I44" s="15">
        <f t="shared" si="61"/>
        <v>0</v>
      </c>
      <c r="J44" s="16">
        <f t="shared" si="62"/>
        <v>0</v>
      </c>
      <c r="K44" s="19" t="str">
        <f>IF(D44="Urlaub","X","")</f>
        <v/>
      </c>
      <c r="L44" s="17" t="str">
        <f t="shared" si="64"/>
        <v/>
      </c>
      <c r="M44" s="20" t="str">
        <f t="shared" si="65"/>
        <v/>
      </c>
      <c r="N44" s="21" t="str">
        <f t="shared" si="66"/>
        <v/>
      </c>
      <c r="O44" s="21" t="str">
        <f t="shared" si="67"/>
        <v/>
      </c>
      <c r="P44" s="21" t="str">
        <f t="shared" si="68"/>
        <v/>
      </c>
      <c r="Q44" s="21">
        <f t="shared" si="69"/>
        <v>0</v>
      </c>
      <c r="R44" s="21" t="b">
        <f>NOT(ISERROR(MATCH(C44,Feiertage!$C:$C,0)))</f>
        <v>0</v>
      </c>
      <c r="S44" s="21">
        <f t="shared" si="70"/>
        <v>0</v>
      </c>
      <c r="T44" s="21">
        <f t="shared" si="71"/>
        <v>0</v>
      </c>
      <c r="U44" s="21">
        <f t="shared" si="72"/>
        <v>0</v>
      </c>
    </row>
    <row r="45" spans="2:21" s="28" customFormat="1" ht="16.5" customHeight="1" x14ac:dyDescent="0.25">
      <c r="B45" s="159"/>
      <c r="C45" s="40">
        <f t="shared" si="73"/>
        <v>42617</v>
      </c>
      <c r="D45" s="44"/>
      <c r="E45" s="117"/>
      <c r="F45" s="118"/>
      <c r="G45" s="128">
        <f>IF(L45="X",Gesamt!$D$9,
IF(K45="X",Gesamt!$D$10,
IF(F45-E45&lt;0,F45-E45+24,F45-E45)))</f>
        <v>0</v>
      </c>
      <c r="H45" s="122">
        <f t="shared" si="74"/>
        <v>0</v>
      </c>
      <c r="I45" s="22">
        <f t="shared" si="61"/>
        <v>0</v>
      </c>
      <c r="J45" s="23">
        <f t="shared" si="62"/>
        <v>0</v>
      </c>
      <c r="K45" s="24" t="str">
        <f>IF(D45="Urlaub","X","")</f>
        <v/>
      </c>
      <c r="L45" s="25" t="str">
        <f>IF(D45="Krank","X","")</f>
        <v/>
      </c>
      <c r="M45" s="26" t="str">
        <f t="shared" si="65"/>
        <v/>
      </c>
      <c r="N45" s="27" t="str">
        <f>IF(R45,U45,"")</f>
        <v/>
      </c>
      <c r="O45" s="27" t="str">
        <f>IF(AND(NOT(R45),R46),SUM(S45:T45),"")</f>
        <v/>
      </c>
      <c r="P45" s="27">
        <f t="shared" si="68"/>
        <v>0</v>
      </c>
      <c r="Q45" s="27" t="str">
        <f t="shared" si="69"/>
        <v/>
      </c>
      <c r="R45" s="27" t="b">
        <f>NOT(ISERROR(MATCH(C45,Feiertage!$C:$C,0)))</f>
        <v>0</v>
      </c>
      <c r="S45" s="27">
        <f t="shared" si="70"/>
        <v>0</v>
      </c>
      <c r="T45" s="27">
        <f t="shared" si="71"/>
        <v>0</v>
      </c>
      <c r="U45" s="27">
        <f t="shared" si="72"/>
        <v>0</v>
      </c>
    </row>
    <row r="46" spans="2:21" s="28" customFormat="1" ht="16.5" customHeight="1" thickBot="1" x14ac:dyDescent="0.3">
      <c r="B46" s="160"/>
      <c r="C46" s="109">
        <f>C45+1</f>
        <v>42618</v>
      </c>
      <c r="D46" s="110"/>
      <c r="E46" s="161" t="s">
        <v>56</v>
      </c>
      <c r="F46" s="162"/>
      <c r="G46" s="129">
        <f>SUM(G39:G45)</f>
        <v>0</v>
      </c>
      <c r="H46" s="123">
        <f>SUM(H39:H45)</f>
        <v>0</v>
      </c>
      <c r="I46" s="29">
        <f>SUM(I39:I45)</f>
        <v>0</v>
      </c>
      <c r="J46" s="30">
        <f>SUM(J39:J45)</f>
        <v>0</v>
      </c>
      <c r="K46" s="31">
        <f>COUNTIF(K39:K45,"X")</f>
        <v>0</v>
      </c>
      <c r="L46" s="32">
        <f>COUNTIF(L39:L45,"X")</f>
        <v>0</v>
      </c>
      <c r="M46" s="33"/>
      <c r="N46" s="34"/>
      <c r="O46" s="34"/>
      <c r="P46" s="34"/>
      <c r="Q46" s="34"/>
      <c r="R46" s="34" t="b">
        <f>NOT(ISERROR(MATCH(C46,Feiertage!$C:$C,0)))</f>
        <v>0</v>
      </c>
      <c r="S46" s="34"/>
      <c r="T46" s="34"/>
      <c r="U46" s="35"/>
    </row>
    <row r="47" spans="2:21" s="8" customFormat="1" ht="16.5" customHeight="1" x14ac:dyDescent="0.25">
      <c r="B47" s="158" t="b">
        <f>IF(MONTH(C47)=MONTH($C$1),WEEKNUM(C47,21))</f>
        <v>0</v>
      </c>
      <c r="C47" s="38">
        <f>C45+1</f>
        <v>42618</v>
      </c>
      <c r="D47" s="41"/>
      <c r="E47" s="111"/>
      <c r="F47" s="112"/>
      <c r="G47" s="126">
        <f>IF(L47="X",Gesamt!$D$9,
IF(K47="X",Gesamt!$D$10,
IF(F47-E47&lt;0,F47-E47+24,F47-E47)))</f>
        <v>0</v>
      </c>
      <c r="H47" s="120">
        <f t="shared" ref="H47:H50" si="75">SUM(M47:Q47)</f>
        <v>0</v>
      </c>
      <c r="I47" s="9">
        <f t="shared" ref="I47:I53" si="76">IF(AND(NOT(R48),WEEKDAY(C48,2)=7),
    IF(E47&gt;F47,F47,0),
    IF(AND(NOT(R47),WEEKDAY(C47,2)=7),
        IF(E47&gt;F47,24-E47,F47-E47),
        0))</f>
        <v>0</v>
      </c>
      <c r="J47" s="10">
        <f t="shared" ref="J47:J53" si="77">IF(AND(R47,R48),
    IF(E47&gt;F47,24-E47+F47,F47-E47),
    IF(R47,
        IF(E47&gt;F47,24-E47,F47-E47),
        IF(AND(R48,E47&gt;F47),F47,0)))</f>
        <v>0</v>
      </c>
      <c r="K47" s="7" t="str">
        <f t="shared" ref="K47:K50" si="78">IF(D47="Urlaub","X","")</f>
        <v/>
      </c>
      <c r="L47" s="11" t="str">
        <f t="shared" ref="L47:L52" si="79">IF(D47="Krank","X","")</f>
        <v/>
      </c>
      <c r="M47" s="12">
        <f t="shared" ref="M47:M53" si="80">IF(OR(R47,R48,WEEKDAY(C47,2)=7,WEEKDAY(C48,2)=7),"",SUM(S47:U47))</f>
        <v>0</v>
      </c>
      <c r="N47" s="13" t="str">
        <f t="shared" ref="N47:N52" si="81">IF(R47,U47,"")</f>
        <v/>
      </c>
      <c r="O47" s="13" t="str">
        <f t="shared" ref="O47:O52" si="82">IF(AND(NOT(R47),R48),SUM(S47:T47),"")</f>
        <v/>
      </c>
      <c r="P47" s="13" t="str">
        <f t="shared" ref="P47:P53" si="83">IF(AND(WEEKDAY(C47,2)=7,NOT(R47),NOT(R48)),U47,"")</f>
        <v/>
      </c>
      <c r="Q47" s="13" t="str">
        <f t="shared" ref="Q47:Q53" si="84">IF(AND(WEEKDAY(C48,2)=7,NOT(R47),NOT(R48)),SUM(S47:T47),"")</f>
        <v/>
      </c>
      <c r="R47" s="13" t="b">
        <f>NOT(ISERROR(MATCH(C47,Feiertage!$C:$C,0)))</f>
        <v>0</v>
      </c>
      <c r="S47" s="13">
        <f t="shared" ref="S47:S53" si="85">IF(OR(E47&gt;F47,F47&gt;6),
    IF(E47&lt;=6,6-E47,0),
    F47-E47)</f>
        <v>0</v>
      </c>
      <c r="T47" s="13">
        <f t="shared" ref="T47:T53" si="86">IF(E47&gt;F47,MIN(24-E47,4),
    IF(E47&gt;=20,F47-E47,MAX(F47-20,0)))</f>
        <v>0</v>
      </c>
      <c r="U47" s="13">
        <f t="shared" ref="U47:U53" si="87">IF(E47&gt;F47,MIN(F47,6),0)</f>
        <v>0</v>
      </c>
    </row>
    <row r="48" spans="2:21" s="8" customFormat="1" ht="16.5" customHeight="1" x14ac:dyDescent="0.25">
      <c r="B48" s="159"/>
      <c r="C48" s="39">
        <f>C47+1</f>
        <v>42619</v>
      </c>
      <c r="D48" s="42"/>
      <c r="E48" s="113"/>
      <c r="F48" s="114"/>
      <c r="G48" s="127">
        <f>IF(L48="X",Gesamt!$D$9,
IF(K48="X",Gesamt!$D$10,
IF(F48-E48&lt;0,F48-E48+24,F48-E48)))</f>
        <v>0</v>
      </c>
      <c r="H48" s="121">
        <f t="shared" si="75"/>
        <v>0</v>
      </c>
      <c r="I48" s="15">
        <f t="shared" si="76"/>
        <v>0</v>
      </c>
      <c r="J48" s="16">
        <f t="shared" si="77"/>
        <v>0</v>
      </c>
      <c r="K48" s="14" t="str">
        <f t="shared" si="78"/>
        <v/>
      </c>
      <c r="L48" s="17" t="str">
        <f t="shared" si="79"/>
        <v/>
      </c>
      <c r="M48" s="12">
        <f t="shared" si="80"/>
        <v>0</v>
      </c>
      <c r="N48" s="13" t="str">
        <f t="shared" si="81"/>
        <v/>
      </c>
      <c r="O48" s="13" t="str">
        <f t="shared" si="82"/>
        <v/>
      </c>
      <c r="P48" s="13" t="str">
        <f t="shared" si="83"/>
        <v/>
      </c>
      <c r="Q48" s="13" t="str">
        <f t="shared" si="84"/>
        <v/>
      </c>
      <c r="R48" s="13" t="b">
        <f>NOT(ISERROR(MATCH(C48,Feiertage!$C:$C,0)))</f>
        <v>0</v>
      </c>
      <c r="S48" s="13">
        <f t="shared" si="85"/>
        <v>0</v>
      </c>
      <c r="T48" s="13">
        <f t="shared" si="86"/>
        <v>0</v>
      </c>
      <c r="U48" s="13">
        <f t="shared" si="87"/>
        <v>0</v>
      </c>
    </row>
    <row r="49" spans="2:21" s="8" customFormat="1" ht="16.5" customHeight="1" x14ac:dyDescent="0.25">
      <c r="B49" s="159"/>
      <c r="C49" s="39">
        <f t="shared" ref="C49:C53" si="88">C48+1</f>
        <v>42620</v>
      </c>
      <c r="D49" s="42"/>
      <c r="E49" s="113"/>
      <c r="F49" s="114"/>
      <c r="G49" s="127">
        <f>IF(L49="X",Gesamt!$D$9,
IF(K49="X",Gesamt!$D$10,
IF(F49-E49&lt;0,F49-E49+24,F49-E49)))</f>
        <v>0</v>
      </c>
      <c r="H49" s="121">
        <f t="shared" si="75"/>
        <v>0</v>
      </c>
      <c r="I49" s="15">
        <f t="shared" si="76"/>
        <v>0</v>
      </c>
      <c r="J49" s="16">
        <f t="shared" si="77"/>
        <v>0</v>
      </c>
      <c r="K49" s="14" t="str">
        <f t="shared" si="78"/>
        <v/>
      </c>
      <c r="L49" s="17" t="str">
        <f t="shared" si="79"/>
        <v/>
      </c>
      <c r="M49" s="12">
        <f t="shared" si="80"/>
        <v>0</v>
      </c>
      <c r="N49" s="13" t="str">
        <f t="shared" si="81"/>
        <v/>
      </c>
      <c r="O49" s="13" t="str">
        <f t="shared" si="82"/>
        <v/>
      </c>
      <c r="P49" s="13" t="str">
        <f t="shared" si="83"/>
        <v/>
      </c>
      <c r="Q49" s="13" t="str">
        <f t="shared" si="84"/>
        <v/>
      </c>
      <c r="R49" s="13" t="b">
        <f>NOT(ISERROR(MATCH(C49,Feiertage!$C:$C,0)))</f>
        <v>0</v>
      </c>
      <c r="S49" s="13">
        <f t="shared" si="85"/>
        <v>0</v>
      </c>
      <c r="T49" s="13">
        <f t="shared" si="86"/>
        <v>0</v>
      </c>
      <c r="U49" s="13">
        <f t="shared" si="87"/>
        <v>0</v>
      </c>
    </row>
    <row r="50" spans="2:21" s="8" customFormat="1" ht="16.5" customHeight="1" x14ac:dyDescent="0.25">
      <c r="B50" s="159"/>
      <c r="C50" s="39">
        <f t="shared" si="88"/>
        <v>42621</v>
      </c>
      <c r="D50" s="43"/>
      <c r="E50" s="115"/>
      <c r="F50" s="116"/>
      <c r="G50" s="127">
        <f>IF(L50="X",Gesamt!$D$9,
IF(K50="X",Gesamt!$D$10,
IF(F50-E50&lt;0,F50-E50+24,F50-E50)))</f>
        <v>0</v>
      </c>
      <c r="H50" s="121">
        <f t="shared" si="75"/>
        <v>0</v>
      </c>
      <c r="I50" s="15">
        <f t="shared" si="76"/>
        <v>0</v>
      </c>
      <c r="J50" s="16">
        <f t="shared" si="77"/>
        <v>0</v>
      </c>
      <c r="K50" s="19" t="str">
        <f t="shared" si="78"/>
        <v/>
      </c>
      <c r="L50" s="17" t="str">
        <f t="shared" si="79"/>
        <v/>
      </c>
      <c r="M50" s="12">
        <f t="shared" si="80"/>
        <v>0</v>
      </c>
      <c r="N50" s="13" t="str">
        <f t="shared" si="81"/>
        <v/>
      </c>
      <c r="O50" s="13" t="str">
        <f t="shared" si="82"/>
        <v/>
      </c>
      <c r="P50" s="13" t="str">
        <f t="shared" si="83"/>
        <v/>
      </c>
      <c r="Q50" s="13" t="str">
        <f t="shared" si="84"/>
        <v/>
      </c>
      <c r="R50" s="13" t="b">
        <f>NOT(ISERROR(MATCH(C50,Feiertage!$C:$C,0)))</f>
        <v>0</v>
      </c>
      <c r="S50" s="13">
        <f t="shared" si="85"/>
        <v>0</v>
      </c>
      <c r="T50" s="13">
        <f t="shared" si="86"/>
        <v>0</v>
      </c>
      <c r="U50" s="13">
        <f t="shared" si="87"/>
        <v>0</v>
      </c>
    </row>
    <row r="51" spans="2:21" s="8" customFormat="1" ht="16.5" customHeight="1" x14ac:dyDescent="0.25">
      <c r="B51" s="159"/>
      <c r="C51" s="39">
        <f t="shared" si="88"/>
        <v>42622</v>
      </c>
      <c r="D51" s="43"/>
      <c r="E51" s="115"/>
      <c r="F51" s="116"/>
      <c r="G51" s="127">
        <f>IF(L51="X",Gesamt!$D$9,
IF(K51="X",Gesamt!$D$10,
IF(F51-E51&lt;0,F51-E51+24,F51-E51)))</f>
        <v>0</v>
      </c>
      <c r="H51" s="121">
        <f>SUM(M51:Q51)</f>
        <v>0</v>
      </c>
      <c r="I51" s="15">
        <f t="shared" si="76"/>
        <v>0</v>
      </c>
      <c r="J51" s="16">
        <f t="shared" si="77"/>
        <v>0</v>
      </c>
      <c r="K51" s="19" t="str">
        <f>IF(D51="Urlaub","X","")</f>
        <v/>
      </c>
      <c r="L51" s="17" t="str">
        <f t="shared" si="79"/>
        <v/>
      </c>
      <c r="M51" s="12">
        <f t="shared" si="80"/>
        <v>0</v>
      </c>
      <c r="N51" s="13" t="str">
        <f t="shared" si="81"/>
        <v/>
      </c>
      <c r="O51" s="13" t="str">
        <f t="shared" si="82"/>
        <v/>
      </c>
      <c r="P51" s="13" t="str">
        <f t="shared" si="83"/>
        <v/>
      </c>
      <c r="Q51" s="13" t="str">
        <f t="shared" si="84"/>
        <v/>
      </c>
      <c r="R51" s="13" t="b">
        <f>NOT(ISERROR(MATCH(C51,Feiertage!$C:$C,0)))</f>
        <v>0</v>
      </c>
      <c r="S51" s="13">
        <f t="shared" si="85"/>
        <v>0</v>
      </c>
      <c r="T51" s="13">
        <f t="shared" si="86"/>
        <v>0</v>
      </c>
      <c r="U51" s="13">
        <f t="shared" si="87"/>
        <v>0</v>
      </c>
    </row>
    <row r="52" spans="2:21" s="8" customFormat="1" ht="16.5" customHeight="1" x14ac:dyDescent="0.25">
      <c r="B52" s="159"/>
      <c r="C52" s="39">
        <f t="shared" si="88"/>
        <v>42623</v>
      </c>
      <c r="D52" s="43"/>
      <c r="E52" s="115"/>
      <c r="F52" s="116"/>
      <c r="G52" s="127">
        <f>IF(L52="X",Gesamt!$D$9,
IF(K52="X",Gesamt!$D$10,
IF(F52-E52&lt;0,F52-E52+24,F52-E52)))</f>
        <v>0</v>
      </c>
      <c r="H52" s="121">
        <f t="shared" ref="H52:H53" si="89">SUM(M52:Q52)</f>
        <v>0</v>
      </c>
      <c r="I52" s="15">
        <f t="shared" si="76"/>
        <v>0</v>
      </c>
      <c r="J52" s="16">
        <f t="shared" si="77"/>
        <v>0</v>
      </c>
      <c r="K52" s="19" t="str">
        <f>IF(D52="Urlaub","X","")</f>
        <v/>
      </c>
      <c r="L52" s="17" t="str">
        <f t="shared" si="79"/>
        <v/>
      </c>
      <c r="M52" s="20" t="str">
        <f t="shared" si="80"/>
        <v/>
      </c>
      <c r="N52" s="21" t="str">
        <f t="shared" si="81"/>
        <v/>
      </c>
      <c r="O52" s="21" t="str">
        <f t="shared" si="82"/>
        <v/>
      </c>
      <c r="P52" s="21" t="str">
        <f t="shared" si="83"/>
        <v/>
      </c>
      <c r="Q52" s="21">
        <f t="shared" si="84"/>
        <v>0</v>
      </c>
      <c r="R52" s="21" t="b">
        <f>NOT(ISERROR(MATCH(C52,Feiertage!$C:$C,0)))</f>
        <v>0</v>
      </c>
      <c r="S52" s="21">
        <f t="shared" si="85"/>
        <v>0</v>
      </c>
      <c r="T52" s="21">
        <f t="shared" si="86"/>
        <v>0</v>
      </c>
      <c r="U52" s="21">
        <f t="shared" si="87"/>
        <v>0</v>
      </c>
    </row>
    <row r="53" spans="2:21" s="28" customFormat="1" ht="16.5" customHeight="1" x14ac:dyDescent="0.25">
      <c r="B53" s="159"/>
      <c r="C53" s="40">
        <f t="shared" si="88"/>
        <v>42624</v>
      </c>
      <c r="D53" s="44"/>
      <c r="E53" s="117"/>
      <c r="F53" s="118"/>
      <c r="G53" s="128">
        <f>IF(L53="X",Gesamt!$D$9,
IF(K53="X",Gesamt!$D$10,
IF(F53-E53&lt;0,F53-E53+24,F53-E53)))</f>
        <v>0</v>
      </c>
      <c r="H53" s="122">
        <f t="shared" si="89"/>
        <v>0</v>
      </c>
      <c r="I53" s="22">
        <f t="shared" si="76"/>
        <v>0</v>
      </c>
      <c r="J53" s="23">
        <f t="shared" si="77"/>
        <v>0</v>
      </c>
      <c r="K53" s="24" t="str">
        <f>IF(D53="Urlaub","X","")</f>
        <v/>
      </c>
      <c r="L53" s="25" t="str">
        <f>IF(D53="Krank","X","")</f>
        <v/>
      </c>
      <c r="M53" s="26" t="str">
        <f t="shared" si="80"/>
        <v/>
      </c>
      <c r="N53" s="27" t="str">
        <f>IF(R53,U53,"")</f>
        <v/>
      </c>
      <c r="O53" s="27" t="str">
        <f>IF(AND(NOT(R53),R54),SUM(S53:T53),"")</f>
        <v/>
      </c>
      <c r="P53" s="27">
        <f t="shared" si="83"/>
        <v>0</v>
      </c>
      <c r="Q53" s="27" t="str">
        <f t="shared" si="84"/>
        <v/>
      </c>
      <c r="R53" s="27" t="b">
        <f>NOT(ISERROR(MATCH(C53,Feiertage!$C:$C,0)))</f>
        <v>0</v>
      </c>
      <c r="S53" s="27">
        <f t="shared" si="85"/>
        <v>0</v>
      </c>
      <c r="T53" s="27">
        <f t="shared" si="86"/>
        <v>0</v>
      </c>
      <c r="U53" s="27">
        <f t="shared" si="87"/>
        <v>0</v>
      </c>
    </row>
    <row r="54" spans="2:21" s="28" customFormat="1" ht="16.5" customHeight="1" thickBot="1" x14ac:dyDescent="0.3">
      <c r="B54" s="160"/>
      <c r="C54" s="109">
        <f>C53+1</f>
        <v>42625</v>
      </c>
      <c r="D54" s="110"/>
      <c r="E54" s="161" t="s">
        <v>56</v>
      </c>
      <c r="F54" s="162"/>
      <c r="G54" s="130">
        <f>SUM(G47:G53)</f>
        <v>0</v>
      </c>
      <c r="H54" s="124">
        <f>SUM(H47:H53)</f>
        <v>0</v>
      </c>
      <c r="I54" s="60">
        <f>SUM(I47:I53)</f>
        <v>0</v>
      </c>
      <c r="J54" s="61">
        <f>SUM(J47:J53)</f>
        <v>0</v>
      </c>
      <c r="K54" s="62">
        <f>COUNTIF(K47:K53,"X")</f>
        <v>0</v>
      </c>
      <c r="L54" s="63">
        <f>COUNTIF(L47:L53,"X")</f>
        <v>0</v>
      </c>
      <c r="M54" s="33"/>
      <c r="N54" s="34"/>
      <c r="O54" s="34"/>
      <c r="P54" s="34"/>
      <c r="Q54" s="34"/>
      <c r="R54" s="34" t="b">
        <f>NOT(ISERROR(MATCH(C54,Feiertage!$C:$C,0)))</f>
        <v>0</v>
      </c>
      <c r="S54" s="34"/>
      <c r="T54" s="34"/>
      <c r="U54" s="35"/>
    </row>
    <row r="55" spans="2:21" s="28" customFormat="1" ht="16.5" customHeight="1" thickTop="1" thickBot="1" x14ac:dyDescent="0.3">
      <c r="B55" s="48"/>
      <c r="C55" s="166"/>
      <c r="D55" s="167"/>
      <c r="E55" s="163" t="s">
        <v>20</v>
      </c>
      <c r="F55" s="164"/>
      <c r="G55" s="131">
        <f ca="1">SUMIF($E$7:$F$54,"Woche",G$7:G$54)</f>
        <v>0</v>
      </c>
      <c r="H55" s="125">
        <f t="shared" ref="H55:L55" ca="1" si="90">SUMIF($E$7:$F$54,"Woche",H$7:H$54)</f>
        <v>0</v>
      </c>
      <c r="I55" s="64">
        <f t="shared" ca="1" si="90"/>
        <v>0</v>
      </c>
      <c r="J55" s="65">
        <f t="shared" ca="1" si="90"/>
        <v>0</v>
      </c>
      <c r="K55" s="66">
        <f t="shared" ca="1" si="90"/>
        <v>0</v>
      </c>
      <c r="L55" s="67">
        <f t="shared" ca="1" si="90"/>
        <v>0</v>
      </c>
      <c r="M55" s="36"/>
      <c r="N55" s="36"/>
      <c r="O55" s="37"/>
      <c r="P55" s="36"/>
      <c r="Q55" s="36"/>
      <c r="T55" s="5"/>
      <c r="U55" s="5"/>
    </row>
  </sheetData>
  <mergeCells count="27">
    <mergeCell ref="C1:L1"/>
    <mergeCell ref="D2:E2"/>
    <mergeCell ref="D4:E4"/>
    <mergeCell ref="H4:K4"/>
    <mergeCell ref="M5:M6"/>
    <mergeCell ref="B23:B30"/>
    <mergeCell ref="E30:F30"/>
    <mergeCell ref="O5:O6"/>
    <mergeCell ref="P5:P6"/>
    <mergeCell ref="Q5:Q6"/>
    <mergeCell ref="N5:N6"/>
    <mergeCell ref="U5:U6"/>
    <mergeCell ref="B7:B14"/>
    <mergeCell ref="E14:F14"/>
    <mergeCell ref="B15:B22"/>
    <mergeCell ref="E22:F22"/>
    <mergeCell ref="R5:R6"/>
    <mergeCell ref="S5:S6"/>
    <mergeCell ref="T5:T6"/>
    <mergeCell ref="C55:D55"/>
    <mergeCell ref="E55:F55"/>
    <mergeCell ref="B31:B38"/>
    <mergeCell ref="E38:F38"/>
    <mergeCell ref="B39:B46"/>
    <mergeCell ref="E46:F46"/>
    <mergeCell ref="B47:B54"/>
    <mergeCell ref="E54:F54"/>
  </mergeCells>
  <conditionalFormatting sqref="C7:C53">
    <cfRule type="expression" dxfId="9" priority="11">
      <formula>OR(WEEKDAY(C7,2)=6,WEEKDAY(C7,2)=7,R7)</formula>
    </cfRule>
    <cfRule type="expression" dxfId="8" priority="12">
      <formula>MONTH(C7)&lt;&gt;MONTH($C$1)</formula>
    </cfRule>
  </conditionalFormatting>
  <pageMargins left="0.70866141732283472" right="0.11811023622047245" top="0.59055118110236227" bottom="0.59055118110236227" header="0.78740157480314965" footer="0.78740157480314965"/>
  <pageSetup paperSize="9" scale="83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B1:U55"/>
  <sheetViews>
    <sheetView showGridLines="0" zoomScaleNormal="100" zoomScaleSheetLayoutView="100" zoomScalePageLayoutView="182" workbookViewId="0">
      <pane ySplit="6" topLeftCell="A7" activePane="bottomLeft" state="frozen"/>
      <selection activeCell="D7" sqref="D7"/>
      <selection pane="bottomLeft" activeCell="D7" sqref="D7"/>
    </sheetView>
  </sheetViews>
  <sheetFormatPr baseColWidth="10" defaultColWidth="9" defaultRowHeight="15" x14ac:dyDescent="0.25"/>
  <cols>
    <col min="1" max="1" width="2.85546875" customWidth="1"/>
    <col min="2" max="2" width="4.42578125" customWidth="1"/>
    <col min="3" max="3" width="14.28515625" style="1" customWidth="1"/>
    <col min="4" max="4" width="20" style="1" customWidth="1"/>
    <col min="5" max="12" width="8.5703125" style="1" customWidth="1"/>
    <col min="13" max="18" width="10.7109375" style="1" hidden="1" customWidth="1"/>
    <col min="19" max="21" width="11.28515625" style="1" hidden="1" customWidth="1"/>
  </cols>
  <sheetData>
    <row r="1" spans="2:21" ht="30" customHeight="1" x14ac:dyDescent="0.25">
      <c r="C1" s="165">
        <f>DATE(Gesamt!H3,9,1)</f>
        <v>42614</v>
      </c>
      <c r="D1" s="165"/>
      <c r="E1" s="165"/>
      <c r="F1" s="165"/>
      <c r="G1" s="165"/>
      <c r="H1" s="165"/>
      <c r="I1" s="165"/>
      <c r="J1" s="165"/>
      <c r="K1" s="165"/>
      <c r="L1" s="165"/>
    </row>
    <row r="2" spans="2:21" ht="18.75" x14ac:dyDescent="0.3">
      <c r="C2" s="49" t="s">
        <v>1</v>
      </c>
      <c r="D2" s="145">
        <f>Gesamt!C3</f>
        <v>0</v>
      </c>
      <c r="E2" s="145"/>
      <c r="F2" s="45"/>
      <c r="G2" s="45"/>
      <c r="H2" s="45"/>
      <c r="I2" s="45"/>
      <c r="J2" s="45"/>
      <c r="K2" s="45"/>
      <c r="M2" s="4"/>
      <c r="O2" s="4"/>
    </row>
    <row r="3" spans="2:21" ht="15" customHeight="1" x14ac:dyDescent="0.3">
      <c r="C3" s="45"/>
      <c r="D3" s="45"/>
      <c r="E3" s="46"/>
      <c r="F3" s="45"/>
      <c r="G3" s="45"/>
      <c r="H3" s="45"/>
      <c r="I3" s="45"/>
      <c r="J3" s="45"/>
      <c r="K3" s="45"/>
    </row>
    <row r="4" spans="2:21" ht="18.75" x14ac:dyDescent="0.3">
      <c r="C4" s="49" t="s">
        <v>2</v>
      </c>
      <c r="D4" s="145">
        <f>Gesamt!C5</f>
        <v>0</v>
      </c>
      <c r="E4" s="145"/>
      <c r="F4" s="45"/>
      <c r="G4" s="49" t="s">
        <v>3</v>
      </c>
      <c r="H4" s="145">
        <f>Gesamt!H5</f>
        <v>0</v>
      </c>
      <c r="I4" s="145"/>
      <c r="J4" s="145"/>
      <c r="K4" s="145"/>
    </row>
    <row r="5" spans="2:21" ht="18.75" customHeight="1" thickBot="1" x14ac:dyDescent="0.3">
      <c r="D5" s="2"/>
      <c r="E5" s="2"/>
      <c r="M5" s="153" t="s">
        <v>21</v>
      </c>
      <c r="N5" s="151" t="s">
        <v>38</v>
      </c>
      <c r="O5" s="151" t="s">
        <v>35</v>
      </c>
      <c r="P5" s="151" t="s">
        <v>36</v>
      </c>
      <c r="Q5" s="151" t="s">
        <v>37</v>
      </c>
      <c r="R5" s="153" t="s">
        <v>34</v>
      </c>
      <c r="S5" s="153" t="s">
        <v>39</v>
      </c>
      <c r="T5" s="153" t="s">
        <v>40</v>
      </c>
      <c r="U5" s="151" t="s">
        <v>42</v>
      </c>
    </row>
    <row r="6" spans="2:21" ht="18.75" customHeight="1" thickBot="1" x14ac:dyDescent="0.3">
      <c r="B6" s="47"/>
      <c r="C6" s="53" t="s">
        <v>22</v>
      </c>
      <c r="D6" s="54" t="s">
        <v>23</v>
      </c>
      <c r="E6" s="55" t="s">
        <v>24</v>
      </c>
      <c r="F6" s="56" t="s">
        <v>25</v>
      </c>
      <c r="G6" s="53" t="s">
        <v>26</v>
      </c>
      <c r="H6" s="119" t="s">
        <v>21</v>
      </c>
      <c r="I6" s="57" t="s">
        <v>27</v>
      </c>
      <c r="J6" s="56" t="s">
        <v>28</v>
      </c>
      <c r="K6" s="55" t="s">
        <v>5</v>
      </c>
      <c r="L6" s="56" t="s">
        <v>6</v>
      </c>
      <c r="M6" s="154"/>
      <c r="N6" s="152"/>
      <c r="O6" s="152"/>
      <c r="P6" s="152"/>
      <c r="Q6" s="152"/>
      <c r="R6" s="154"/>
      <c r="S6" s="154"/>
      <c r="T6" s="154"/>
      <c r="U6" s="152"/>
    </row>
    <row r="7" spans="2:21" s="8" customFormat="1" ht="16.5" customHeight="1" x14ac:dyDescent="0.25">
      <c r="B7" s="155">
        <f>WEEKNUM(C7,21)</f>
        <v>35</v>
      </c>
      <c r="C7" s="38">
        <f>C1-WEEKDAY(C1,3)</f>
        <v>42611</v>
      </c>
      <c r="D7" s="41"/>
      <c r="E7" s="111"/>
      <c r="F7" s="112"/>
      <c r="G7" s="126">
        <f>IF(L7="X",Gesamt!$D$9,
IF(K7="X",Gesamt!$D$10,
IF(F7-E7&lt;0,F7-E7+24,F7-E7)))</f>
        <v>0</v>
      </c>
      <c r="H7" s="120">
        <f t="shared" ref="H7:H10" si="0">SUM(M7:Q7)</f>
        <v>0</v>
      </c>
      <c r="I7" s="9">
        <f t="shared" ref="I7:I13" si="1">IF(AND(NOT(R8),WEEKDAY(C8,2)=7),
    IF(E7&gt;F7,F7,0),
    IF(AND(NOT(R7),WEEKDAY(C7,2)=7),
        IF(E7&gt;F7,24-E7,F7-E7),
        0))</f>
        <v>0</v>
      </c>
      <c r="J7" s="10">
        <f t="shared" ref="J7:J13" si="2">IF(AND(R7,R8),
    IF(E7&gt;F7,24-E7+F7,F7-E7),
    IF(R7,
        IF(E7&gt;F7,24-E7,F7-E7),
        IF(AND(R8,E7&gt;F7),F7,0)))</f>
        <v>0</v>
      </c>
      <c r="K7" s="7" t="str">
        <f t="shared" ref="K7:K10" si="3">IF(D7="Urlaub","X","")</f>
        <v/>
      </c>
      <c r="L7" s="11" t="str">
        <f t="shared" ref="L7:L12" si="4">IF(D7="Krank","X","")</f>
        <v/>
      </c>
      <c r="M7" s="12">
        <f t="shared" ref="M7:M13" si="5">IF(OR(R7,R8,WEEKDAY(C7,2)=7,WEEKDAY(C8,2)=7),"",SUM(S7:U7))</f>
        <v>0</v>
      </c>
      <c r="N7" s="13" t="str">
        <f t="shared" ref="N7:N12" si="6">IF(R7,U7,"")</f>
        <v/>
      </c>
      <c r="O7" s="13" t="str">
        <f t="shared" ref="O7:O12" si="7">IF(AND(NOT(R7),R8),SUM(S7:T7),"")</f>
        <v/>
      </c>
      <c r="P7" s="13" t="str">
        <f t="shared" ref="P7:P13" si="8">IF(AND(WEEKDAY(C7,2)=7,NOT(R7),NOT(R8)),U7,"")</f>
        <v/>
      </c>
      <c r="Q7" s="13" t="str">
        <f t="shared" ref="Q7:Q13" si="9">IF(AND(WEEKDAY(C8,2)=7,NOT(R7),NOT(R8)),SUM(S7:T7),"")</f>
        <v/>
      </c>
      <c r="R7" s="13" t="b">
        <f>NOT(ISERROR(MATCH(C7,Feiertage!$C:$C,0)))</f>
        <v>0</v>
      </c>
      <c r="S7" s="13">
        <f t="shared" ref="S7:S13" si="10">IF(OR(E7&gt;F7,F7&gt;6),
    IF(E7&lt;=6,6-E7,0),
    F7-E7)</f>
        <v>0</v>
      </c>
      <c r="T7" s="13">
        <f t="shared" ref="T7:T13" si="11">IF(E7&gt;F7,MIN(24-E7,4),
    IF(E7&gt;=20,F7-E7,MAX(F7-20,0)))</f>
        <v>0</v>
      </c>
      <c r="U7" s="13">
        <f t="shared" ref="U7:U13" si="12">IF(E7&gt;F7,MIN(F7,6),0)</f>
        <v>0</v>
      </c>
    </row>
    <row r="8" spans="2:21" s="8" customFormat="1" ht="16.5" customHeight="1" x14ac:dyDescent="0.25">
      <c r="B8" s="156"/>
      <c r="C8" s="39">
        <f>C7+1</f>
        <v>42612</v>
      </c>
      <c r="D8" s="42"/>
      <c r="E8" s="113"/>
      <c r="F8" s="114"/>
      <c r="G8" s="127">
        <f>IF(L8="X",Gesamt!$D$9,
IF(K8="X",Gesamt!$D$10,
IF(F8-E8&lt;0,F8-E8+24,F8-E8)))</f>
        <v>0</v>
      </c>
      <c r="H8" s="121">
        <f t="shared" si="0"/>
        <v>0</v>
      </c>
      <c r="I8" s="15">
        <f t="shared" si="1"/>
        <v>0</v>
      </c>
      <c r="J8" s="16">
        <f t="shared" si="2"/>
        <v>0</v>
      </c>
      <c r="K8" s="14" t="str">
        <f t="shared" si="3"/>
        <v/>
      </c>
      <c r="L8" s="17" t="str">
        <f t="shared" si="4"/>
        <v/>
      </c>
      <c r="M8" s="12">
        <f t="shared" si="5"/>
        <v>0</v>
      </c>
      <c r="N8" s="13" t="str">
        <f t="shared" si="6"/>
        <v/>
      </c>
      <c r="O8" s="13" t="str">
        <f t="shared" si="7"/>
        <v/>
      </c>
      <c r="P8" s="13" t="str">
        <f t="shared" si="8"/>
        <v/>
      </c>
      <c r="Q8" s="13" t="str">
        <f t="shared" si="9"/>
        <v/>
      </c>
      <c r="R8" s="13" t="b">
        <f>NOT(ISERROR(MATCH(C8,Feiertage!$C:$C,0)))</f>
        <v>0</v>
      </c>
      <c r="S8" s="13">
        <f t="shared" si="10"/>
        <v>0</v>
      </c>
      <c r="T8" s="13">
        <f t="shared" si="11"/>
        <v>0</v>
      </c>
      <c r="U8" s="13">
        <f t="shared" si="12"/>
        <v>0</v>
      </c>
    </row>
    <row r="9" spans="2:21" s="8" customFormat="1" ht="16.5" customHeight="1" x14ac:dyDescent="0.25">
      <c r="B9" s="156"/>
      <c r="C9" s="39">
        <f t="shared" ref="C9:C13" si="13">C8+1</f>
        <v>42613</v>
      </c>
      <c r="D9" s="42"/>
      <c r="E9" s="113"/>
      <c r="F9" s="114"/>
      <c r="G9" s="127">
        <f>IF(L9="X",Gesamt!$D$9,
IF(K9="X",Gesamt!$D$10,
IF(F9-E9&lt;0,F9-E9+24,F9-E9)))</f>
        <v>0</v>
      </c>
      <c r="H9" s="121">
        <f t="shared" si="0"/>
        <v>0</v>
      </c>
      <c r="I9" s="15">
        <f t="shared" si="1"/>
        <v>0</v>
      </c>
      <c r="J9" s="16">
        <f t="shared" si="2"/>
        <v>0</v>
      </c>
      <c r="K9" s="14" t="str">
        <f t="shared" si="3"/>
        <v/>
      </c>
      <c r="L9" s="17" t="str">
        <f t="shared" si="4"/>
        <v/>
      </c>
      <c r="M9" s="12">
        <f t="shared" si="5"/>
        <v>0</v>
      </c>
      <c r="N9" s="13" t="str">
        <f t="shared" si="6"/>
        <v/>
      </c>
      <c r="O9" s="13" t="str">
        <f t="shared" si="7"/>
        <v/>
      </c>
      <c r="P9" s="13" t="str">
        <f t="shared" si="8"/>
        <v/>
      </c>
      <c r="Q9" s="13" t="str">
        <f t="shared" si="9"/>
        <v/>
      </c>
      <c r="R9" s="13" t="b">
        <f>NOT(ISERROR(MATCH(C9,Feiertage!$C:$C,0)))</f>
        <v>0</v>
      </c>
      <c r="S9" s="13">
        <f t="shared" si="10"/>
        <v>0</v>
      </c>
      <c r="T9" s="13">
        <f t="shared" si="11"/>
        <v>0</v>
      </c>
      <c r="U9" s="13">
        <f t="shared" si="12"/>
        <v>0</v>
      </c>
    </row>
    <row r="10" spans="2:21" s="18" customFormat="1" ht="16.5" customHeight="1" x14ac:dyDescent="0.25">
      <c r="B10" s="156"/>
      <c r="C10" s="39">
        <f t="shared" si="13"/>
        <v>42614</v>
      </c>
      <c r="D10" s="43"/>
      <c r="E10" s="115"/>
      <c r="F10" s="116"/>
      <c r="G10" s="127">
        <f>IF(L10="X",Gesamt!$D$9,
IF(K10="X",Gesamt!$D$10,
IF(F10-E10&lt;0,F10-E10+24,F10-E10)))</f>
        <v>0</v>
      </c>
      <c r="H10" s="121">
        <f t="shared" si="0"/>
        <v>0</v>
      </c>
      <c r="I10" s="15">
        <f t="shared" si="1"/>
        <v>0</v>
      </c>
      <c r="J10" s="16">
        <f t="shared" si="2"/>
        <v>0</v>
      </c>
      <c r="K10" s="19" t="str">
        <f t="shared" si="3"/>
        <v/>
      </c>
      <c r="L10" s="17" t="str">
        <f t="shared" si="4"/>
        <v/>
      </c>
      <c r="M10" s="12">
        <f t="shared" si="5"/>
        <v>0</v>
      </c>
      <c r="N10" s="13" t="str">
        <f t="shared" si="6"/>
        <v/>
      </c>
      <c r="O10" s="13" t="str">
        <f t="shared" si="7"/>
        <v/>
      </c>
      <c r="P10" s="13" t="str">
        <f t="shared" si="8"/>
        <v/>
      </c>
      <c r="Q10" s="13" t="str">
        <f t="shared" si="9"/>
        <v/>
      </c>
      <c r="R10" s="13" t="b">
        <f>NOT(ISERROR(MATCH(C10,Feiertage!$C:$C,0)))</f>
        <v>0</v>
      </c>
      <c r="S10" s="13">
        <f t="shared" si="10"/>
        <v>0</v>
      </c>
      <c r="T10" s="13">
        <f t="shared" si="11"/>
        <v>0</v>
      </c>
      <c r="U10" s="13">
        <f t="shared" si="12"/>
        <v>0</v>
      </c>
    </row>
    <row r="11" spans="2:21" s="8" customFormat="1" ht="16.5" customHeight="1" x14ac:dyDescent="0.25">
      <c r="B11" s="156"/>
      <c r="C11" s="39">
        <f t="shared" si="13"/>
        <v>42615</v>
      </c>
      <c r="D11" s="43"/>
      <c r="E11" s="115"/>
      <c r="F11" s="116"/>
      <c r="G11" s="127">
        <f>IF(L11="X",Gesamt!$D$9,
IF(K11="X",Gesamt!$D$10,
IF(F11-E11&lt;0,F11-E11+24,F11-E11)))</f>
        <v>0</v>
      </c>
      <c r="H11" s="121">
        <f>SUM(M11:Q11)</f>
        <v>0</v>
      </c>
      <c r="I11" s="15">
        <f t="shared" si="1"/>
        <v>0</v>
      </c>
      <c r="J11" s="16">
        <f t="shared" si="2"/>
        <v>0</v>
      </c>
      <c r="K11" s="19" t="str">
        <f>IF(D11="Urlaub","X","")</f>
        <v/>
      </c>
      <c r="L11" s="17" t="str">
        <f t="shared" si="4"/>
        <v/>
      </c>
      <c r="M11" s="12">
        <f t="shared" si="5"/>
        <v>0</v>
      </c>
      <c r="N11" s="13" t="str">
        <f t="shared" si="6"/>
        <v/>
      </c>
      <c r="O11" s="13" t="str">
        <f t="shared" si="7"/>
        <v/>
      </c>
      <c r="P11" s="13" t="str">
        <f t="shared" si="8"/>
        <v/>
      </c>
      <c r="Q11" s="13" t="str">
        <f t="shared" si="9"/>
        <v/>
      </c>
      <c r="R11" s="13" t="b">
        <f>NOT(ISERROR(MATCH(C11,Feiertage!$C:$C,0)))</f>
        <v>0</v>
      </c>
      <c r="S11" s="13">
        <f t="shared" si="10"/>
        <v>0</v>
      </c>
      <c r="T11" s="13">
        <f t="shared" si="11"/>
        <v>0</v>
      </c>
      <c r="U11" s="13">
        <f t="shared" si="12"/>
        <v>0</v>
      </c>
    </row>
    <row r="12" spans="2:21" s="8" customFormat="1" ht="16.5" customHeight="1" x14ac:dyDescent="0.25">
      <c r="B12" s="156"/>
      <c r="C12" s="39">
        <f t="shared" si="13"/>
        <v>42616</v>
      </c>
      <c r="D12" s="43"/>
      <c r="E12" s="115"/>
      <c r="F12" s="116"/>
      <c r="G12" s="127">
        <f>IF(L12="X",Gesamt!$D$9,
IF(K12="X",Gesamt!$D$10,
IF(F12-E12&lt;0,F12-E12+24,F12-E12)))</f>
        <v>0</v>
      </c>
      <c r="H12" s="121">
        <f t="shared" ref="H12:H13" si="14">SUM(M12:Q12)</f>
        <v>0</v>
      </c>
      <c r="I12" s="15">
        <f t="shared" si="1"/>
        <v>0</v>
      </c>
      <c r="J12" s="16">
        <f t="shared" si="2"/>
        <v>0</v>
      </c>
      <c r="K12" s="19" t="str">
        <f>IF(D12="Urlaub","X","")</f>
        <v/>
      </c>
      <c r="L12" s="17" t="str">
        <f t="shared" si="4"/>
        <v/>
      </c>
      <c r="M12" s="20" t="str">
        <f t="shared" si="5"/>
        <v/>
      </c>
      <c r="N12" s="21" t="str">
        <f t="shared" si="6"/>
        <v/>
      </c>
      <c r="O12" s="21" t="str">
        <f t="shared" si="7"/>
        <v/>
      </c>
      <c r="P12" s="21" t="str">
        <f t="shared" si="8"/>
        <v/>
      </c>
      <c r="Q12" s="21">
        <f t="shared" si="9"/>
        <v>0</v>
      </c>
      <c r="R12" s="21" t="b">
        <f>NOT(ISERROR(MATCH(C12,Feiertage!$C:$C,0)))</f>
        <v>0</v>
      </c>
      <c r="S12" s="21">
        <f t="shared" si="10"/>
        <v>0</v>
      </c>
      <c r="T12" s="21">
        <f t="shared" si="11"/>
        <v>0</v>
      </c>
      <c r="U12" s="21">
        <f t="shared" si="12"/>
        <v>0</v>
      </c>
    </row>
    <row r="13" spans="2:21" s="8" customFormat="1" ht="16.5" customHeight="1" x14ac:dyDescent="0.25">
      <c r="B13" s="156"/>
      <c r="C13" s="40">
        <f t="shared" si="13"/>
        <v>42617</v>
      </c>
      <c r="D13" s="44"/>
      <c r="E13" s="117"/>
      <c r="F13" s="118"/>
      <c r="G13" s="128">
        <f>IF(L13="X",Gesamt!$D$9,
IF(K13="X",Gesamt!$D$10,
IF(F13-E13&lt;0,F13-E13+24,F13-E13)))</f>
        <v>0</v>
      </c>
      <c r="H13" s="122">
        <f t="shared" si="14"/>
        <v>0</v>
      </c>
      <c r="I13" s="22">
        <f t="shared" si="1"/>
        <v>0</v>
      </c>
      <c r="J13" s="23">
        <f t="shared" si="2"/>
        <v>0</v>
      </c>
      <c r="K13" s="24" t="str">
        <f>IF(D13="Urlaub","X","")</f>
        <v/>
      </c>
      <c r="L13" s="25" t="str">
        <f>IF(D13="Krank","X","")</f>
        <v/>
      </c>
      <c r="M13" s="26" t="str">
        <f t="shared" si="5"/>
        <v/>
      </c>
      <c r="N13" s="27" t="str">
        <f>IF(R13,U13,"")</f>
        <v/>
      </c>
      <c r="O13" s="27" t="str">
        <f>IF(AND(NOT(R13),R14),SUM(S13:T13),"")</f>
        <v/>
      </c>
      <c r="P13" s="27">
        <f t="shared" si="8"/>
        <v>0</v>
      </c>
      <c r="Q13" s="27" t="str">
        <f t="shared" si="9"/>
        <v/>
      </c>
      <c r="R13" s="27" t="b">
        <f>NOT(ISERROR(MATCH(C13,Feiertage!$C:$C,0)))</f>
        <v>0</v>
      </c>
      <c r="S13" s="27">
        <f t="shared" si="10"/>
        <v>0</v>
      </c>
      <c r="T13" s="27">
        <f t="shared" si="11"/>
        <v>0</v>
      </c>
      <c r="U13" s="27">
        <f t="shared" si="12"/>
        <v>0</v>
      </c>
    </row>
    <row r="14" spans="2:21" s="28" customFormat="1" ht="16.5" customHeight="1" thickBot="1" x14ac:dyDescent="0.3">
      <c r="B14" s="157"/>
      <c r="C14" s="109">
        <f>C13+1</f>
        <v>42618</v>
      </c>
      <c r="D14" s="110"/>
      <c r="E14" s="161" t="s">
        <v>56</v>
      </c>
      <c r="F14" s="162"/>
      <c r="G14" s="129">
        <f>SUM(G7:G13)</f>
        <v>0</v>
      </c>
      <c r="H14" s="123">
        <f>SUM(H7:H13)</f>
        <v>0</v>
      </c>
      <c r="I14" s="29">
        <f>SUM(I7:I13)</f>
        <v>0</v>
      </c>
      <c r="J14" s="30">
        <f>SUM(J7:J13)</f>
        <v>0</v>
      </c>
      <c r="K14" s="31">
        <f>COUNTIF(K7:K13,"X")</f>
        <v>0</v>
      </c>
      <c r="L14" s="32">
        <f>COUNTIF(L7:L13,"X")</f>
        <v>0</v>
      </c>
      <c r="M14" s="33"/>
      <c r="N14" s="34"/>
      <c r="O14" s="34"/>
      <c r="P14" s="34"/>
      <c r="Q14" s="34"/>
      <c r="R14" s="34" t="b">
        <f>NOT(ISERROR(MATCH(C14,Feiertage!$C:$C,0)))</f>
        <v>0</v>
      </c>
      <c r="S14" s="34"/>
      <c r="T14" s="34"/>
      <c r="U14" s="35"/>
    </row>
    <row r="15" spans="2:21" s="8" customFormat="1" ht="16.5" customHeight="1" x14ac:dyDescent="0.25">
      <c r="B15" s="155">
        <f>WEEKNUM(C15,21)</f>
        <v>36</v>
      </c>
      <c r="C15" s="38">
        <f>C13+1</f>
        <v>42618</v>
      </c>
      <c r="D15" s="41"/>
      <c r="E15" s="111"/>
      <c r="F15" s="112"/>
      <c r="G15" s="126">
        <f>IF(L15="X",Gesamt!$D$9,
IF(K15="X",Gesamt!$D$10,
IF(F15-E15&lt;0,F15-E15+24,F15-E15)))</f>
        <v>0</v>
      </c>
      <c r="H15" s="120">
        <f t="shared" ref="H15:H18" si="15">SUM(M15:Q15)</f>
        <v>0</v>
      </c>
      <c r="I15" s="9">
        <f t="shared" ref="I15:I21" si="16">IF(AND(NOT(R16),WEEKDAY(C16,2)=7),
    IF(E15&gt;F15,F15,0),
    IF(AND(NOT(R15),WEEKDAY(C15,2)=7),
        IF(E15&gt;F15,24-E15,F15-E15),
        0))</f>
        <v>0</v>
      </c>
      <c r="J15" s="10">
        <f t="shared" ref="J15:J21" si="17">IF(AND(R15,R16),
    IF(E15&gt;F15,24-E15+F15,F15-E15),
    IF(R15,
        IF(E15&gt;F15,24-E15,F15-E15),
        IF(AND(R16,E15&gt;F15),F15,0)))</f>
        <v>0</v>
      </c>
      <c r="K15" s="7" t="str">
        <f t="shared" ref="K15:K18" si="18">IF(D15="Urlaub","X","")</f>
        <v/>
      </c>
      <c r="L15" s="11" t="str">
        <f t="shared" ref="L15:L20" si="19">IF(D15="Krank","X","")</f>
        <v/>
      </c>
      <c r="M15" s="12">
        <f t="shared" ref="M15:M21" si="20">IF(OR(R15,R16,WEEKDAY(C15,2)=7,WEEKDAY(C16,2)=7),"",SUM(S15:U15))</f>
        <v>0</v>
      </c>
      <c r="N15" s="13" t="str">
        <f t="shared" ref="N15:N20" si="21">IF(R15,U15,"")</f>
        <v/>
      </c>
      <c r="O15" s="13" t="str">
        <f t="shared" ref="O15:O20" si="22">IF(AND(NOT(R15),R16),SUM(S15:T15),"")</f>
        <v/>
      </c>
      <c r="P15" s="13" t="str">
        <f t="shared" ref="P15:P21" si="23">IF(AND(WEEKDAY(C15,2)=7,NOT(R15),NOT(R16)),U15,"")</f>
        <v/>
      </c>
      <c r="Q15" s="13" t="str">
        <f t="shared" ref="Q15:Q21" si="24">IF(AND(WEEKDAY(C16,2)=7,NOT(R15),NOT(R16)),SUM(S15:T15),"")</f>
        <v/>
      </c>
      <c r="R15" s="13" t="b">
        <f>NOT(ISERROR(MATCH(C15,Feiertage!$C:$C,0)))</f>
        <v>0</v>
      </c>
      <c r="S15" s="13">
        <f t="shared" ref="S15:S21" si="25">IF(OR(E15&gt;F15,F15&gt;6),
    IF(E15&lt;=6,6-E15,0),
    F15-E15)</f>
        <v>0</v>
      </c>
      <c r="T15" s="13">
        <f t="shared" ref="T15:T21" si="26">IF(E15&gt;F15,MIN(24-E15,4),
    IF(E15&gt;=20,F15-E15,MAX(F15-20,0)))</f>
        <v>0</v>
      </c>
      <c r="U15" s="13">
        <f t="shared" ref="U15:U21" si="27">IF(E15&gt;F15,MIN(F15,6),0)</f>
        <v>0</v>
      </c>
    </row>
    <row r="16" spans="2:21" s="8" customFormat="1" ht="16.5" customHeight="1" x14ac:dyDescent="0.25">
      <c r="B16" s="156"/>
      <c r="C16" s="39">
        <f>C15+1</f>
        <v>42619</v>
      </c>
      <c r="D16" s="42"/>
      <c r="E16" s="113"/>
      <c r="F16" s="114"/>
      <c r="G16" s="127">
        <f>IF(L16="X",Gesamt!$D$9,
IF(K16="X",Gesamt!$D$10,
IF(F16-E16&lt;0,F16-E16+24,F16-E16)))</f>
        <v>0</v>
      </c>
      <c r="H16" s="121">
        <f t="shared" si="15"/>
        <v>0</v>
      </c>
      <c r="I16" s="15">
        <f t="shared" si="16"/>
        <v>0</v>
      </c>
      <c r="J16" s="16">
        <f t="shared" si="17"/>
        <v>0</v>
      </c>
      <c r="K16" s="14" t="str">
        <f t="shared" si="18"/>
        <v/>
      </c>
      <c r="L16" s="17" t="str">
        <f t="shared" si="19"/>
        <v/>
      </c>
      <c r="M16" s="12">
        <f t="shared" si="20"/>
        <v>0</v>
      </c>
      <c r="N16" s="13" t="str">
        <f t="shared" si="21"/>
        <v/>
      </c>
      <c r="O16" s="13" t="str">
        <f t="shared" si="22"/>
        <v/>
      </c>
      <c r="P16" s="13" t="str">
        <f t="shared" si="23"/>
        <v/>
      </c>
      <c r="Q16" s="13" t="str">
        <f t="shared" si="24"/>
        <v/>
      </c>
      <c r="R16" s="13" t="b">
        <f>NOT(ISERROR(MATCH(C16,Feiertage!$C:$C,0)))</f>
        <v>0</v>
      </c>
      <c r="S16" s="13">
        <f t="shared" si="25"/>
        <v>0</v>
      </c>
      <c r="T16" s="13">
        <f t="shared" si="26"/>
        <v>0</v>
      </c>
      <c r="U16" s="13">
        <f t="shared" si="27"/>
        <v>0</v>
      </c>
    </row>
    <row r="17" spans="2:21" s="8" customFormat="1" ht="16.5" customHeight="1" x14ac:dyDescent="0.25">
      <c r="B17" s="156"/>
      <c r="C17" s="39">
        <f t="shared" ref="C17:C21" si="28">C16+1</f>
        <v>42620</v>
      </c>
      <c r="D17" s="42"/>
      <c r="E17" s="113"/>
      <c r="F17" s="114"/>
      <c r="G17" s="127">
        <f>IF(L17="X",Gesamt!$D$9,
IF(K17="X",Gesamt!$D$10,
IF(F17-E17&lt;0,F17-E17+24,F17-E17)))</f>
        <v>0</v>
      </c>
      <c r="H17" s="121">
        <f t="shared" si="15"/>
        <v>0</v>
      </c>
      <c r="I17" s="15">
        <f t="shared" si="16"/>
        <v>0</v>
      </c>
      <c r="J17" s="16">
        <f t="shared" si="17"/>
        <v>0</v>
      </c>
      <c r="K17" s="14" t="str">
        <f t="shared" si="18"/>
        <v/>
      </c>
      <c r="L17" s="17" t="str">
        <f t="shared" si="19"/>
        <v/>
      </c>
      <c r="M17" s="12">
        <f t="shared" si="20"/>
        <v>0</v>
      </c>
      <c r="N17" s="13" t="str">
        <f t="shared" si="21"/>
        <v/>
      </c>
      <c r="O17" s="13" t="str">
        <f t="shared" si="22"/>
        <v/>
      </c>
      <c r="P17" s="13" t="str">
        <f t="shared" si="23"/>
        <v/>
      </c>
      <c r="Q17" s="13" t="str">
        <f t="shared" si="24"/>
        <v/>
      </c>
      <c r="R17" s="13" t="b">
        <f>NOT(ISERROR(MATCH(C17,Feiertage!$C:$C,0)))</f>
        <v>0</v>
      </c>
      <c r="S17" s="13">
        <f t="shared" si="25"/>
        <v>0</v>
      </c>
      <c r="T17" s="13">
        <f t="shared" si="26"/>
        <v>0</v>
      </c>
      <c r="U17" s="13">
        <f t="shared" si="27"/>
        <v>0</v>
      </c>
    </row>
    <row r="18" spans="2:21" s="28" customFormat="1" ht="16.5" customHeight="1" x14ac:dyDescent="0.25">
      <c r="B18" s="156"/>
      <c r="C18" s="39">
        <f t="shared" si="28"/>
        <v>42621</v>
      </c>
      <c r="D18" s="43"/>
      <c r="E18" s="115"/>
      <c r="F18" s="116"/>
      <c r="G18" s="127">
        <f>IF(L18="X",Gesamt!$D$9,
IF(K18="X",Gesamt!$D$10,
IF(F18-E18&lt;0,F18-E18+24,F18-E18)))</f>
        <v>0</v>
      </c>
      <c r="H18" s="121">
        <f t="shared" si="15"/>
        <v>0</v>
      </c>
      <c r="I18" s="15">
        <f t="shared" si="16"/>
        <v>0</v>
      </c>
      <c r="J18" s="16">
        <f t="shared" si="17"/>
        <v>0</v>
      </c>
      <c r="K18" s="19" t="str">
        <f t="shared" si="18"/>
        <v/>
      </c>
      <c r="L18" s="17" t="str">
        <f t="shared" si="19"/>
        <v/>
      </c>
      <c r="M18" s="12">
        <f t="shared" si="20"/>
        <v>0</v>
      </c>
      <c r="N18" s="13" t="str">
        <f t="shared" si="21"/>
        <v/>
      </c>
      <c r="O18" s="13" t="str">
        <f t="shared" si="22"/>
        <v/>
      </c>
      <c r="P18" s="13" t="str">
        <f t="shared" si="23"/>
        <v/>
      </c>
      <c r="Q18" s="13" t="str">
        <f t="shared" si="24"/>
        <v/>
      </c>
      <c r="R18" s="13" t="b">
        <f>NOT(ISERROR(MATCH(C18,Feiertage!$C:$C,0)))</f>
        <v>0</v>
      </c>
      <c r="S18" s="13">
        <f t="shared" si="25"/>
        <v>0</v>
      </c>
      <c r="T18" s="13">
        <f t="shared" si="26"/>
        <v>0</v>
      </c>
      <c r="U18" s="13">
        <f t="shared" si="27"/>
        <v>0</v>
      </c>
    </row>
    <row r="19" spans="2:21" s="8" customFormat="1" ht="16.5" customHeight="1" x14ac:dyDescent="0.25">
      <c r="B19" s="156"/>
      <c r="C19" s="39">
        <f t="shared" si="28"/>
        <v>42622</v>
      </c>
      <c r="D19" s="43"/>
      <c r="E19" s="115"/>
      <c r="F19" s="116"/>
      <c r="G19" s="127">
        <f>IF(L19="X",Gesamt!$D$9,
IF(K19="X",Gesamt!$D$10,
IF(F19-E19&lt;0,F19-E19+24,F19-E19)))</f>
        <v>0</v>
      </c>
      <c r="H19" s="121">
        <f>SUM(M19:Q19)</f>
        <v>0</v>
      </c>
      <c r="I19" s="15">
        <f t="shared" si="16"/>
        <v>0</v>
      </c>
      <c r="J19" s="16">
        <f t="shared" si="17"/>
        <v>0</v>
      </c>
      <c r="K19" s="19" t="str">
        <f>IF(D19="Urlaub","X","")</f>
        <v/>
      </c>
      <c r="L19" s="17" t="str">
        <f t="shared" si="19"/>
        <v/>
      </c>
      <c r="M19" s="12">
        <f t="shared" si="20"/>
        <v>0</v>
      </c>
      <c r="N19" s="13" t="str">
        <f t="shared" si="21"/>
        <v/>
      </c>
      <c r="O19" s="13" t="str">
        <f t="shared" si="22"/>
        <v/>
      </c>
      <c r="P19" s="13" t="str">
        <f t="shared" si="23"/>
        <v/>
      </c>
      <c r="Q19" s="13" t="str">
        <f t="shared" si="24"/>
        <v/>
      </c>
      <c r="R19" s="13" t="b">
        <f>NOT(ISERROR(MATCH(C19,Feiertage!$C:$C,0)))</f>
        <v>0</v>
      </c>
      <c r="S19" s="13">
        <f t="shared" si="25"/>
        <v>0</v>
      </c>
      <c r="T19" s="13">
        <f t="shared" si="26"/>
        <v>0</v>
      </c>
      <c r="U19" s="13">
        <f t="shared" si="27"/>
        <v>0</v>
      </c>
    </row>
    <row r="20" spans="2:21" s="8" customFormat="1" ht="16.5" customHeight="1" x14ac:dyDescent="0.25">
      <c r="B20" s="156"/>
      <c r="C20" s="39">
        <f t="shared" si="28"/>
        <v>42623</v>
      </c>
      <c r="D20" s="43"/>
      <c r="E20" s="115"/>
      <c r="F20" s="116"/>
      <c r="G20" s="127">
        <f>IF(L20="X",Gesamt!$D$9,
IF(K20="X",Gesamt!$D$10,
IF(F20-E20&lt;0,F20-E20+24,F20-E20)))</f>
        <v>0</v>
      </c>
      <c r="H20" s="121">
        <f t="shared" ref="H20:H21" si="29">SUM(M20:Q20)</f>
        <v>0</v>
      </c>
      <c r="I20" s="15">
        <f t="shared" si="16"/>
        <v>0</v>
      </c>
      <c r="J20" s="16">
        <f t="shared" si="17"/>
        <v>0</v>
      </c>
      <c r="K20" s="19" t="str">
        <f>IF(D20="Urlaub","X","")</f>
        <v/>
      </c>
      <c r="L20" s="17" t="str">
        <f t="shared" si="19"/>
        <v/>
      </c>
      <c r="M20" s="20" t="str">
        <f t="shared" si="20"/>
        <v/>
      </c>
      <c r="N20" s="21" t="str">
        <f t="shared" si="21"/>
        <v/>
      </c>
      <c r="O20" s="21" t="str">
        <f t="shared" si="22"/>
        <v/>
      </c>
      <c r="P20" s="21" t="str">
        <f t="shared" si="23"/>
        <v/>
      </c>
      <c r="Q20" s="21">
        <f t="shared" si="24"/>
        <v>0</v>
      </c>
      <c r="R20" s="21" t="b">
        <f>NOT(ISERROR(MATCH(C20,Feiertage!$C:$C,0)))</f>
        <v>0</v>
      </c>
      <c r="S20" s="21">
        <f t="shared" si="25"/>
        <v>0</v>
      </c>
      <c r="T20" s="21">
        <f t="shared" si="26"/>
        <v>0</v>
      </c>
      <c r="U20" s="21">
        <f t="shared" si="27"/>
        <v>0</v>
      </c>
    </row>
    <row r="21" spans="2:21" s="8" customFormat="1" ht="16.5" customHeight="1" x14ac:dyDescent="0.25">
      <c r="B21" s="156"/>
      <c r="C21" s="40">
        <f t="shared" si="28"/>
        <v>42624</v>
      </c>
      <c r="D21" s="44"/>
      <c r="E21" s="117"/>
      <c r="F21" s="118"/>
      <c r="G21" s="128">
        <f>IF(L21="X",Gesamt!$D$9,
IF(K21="X",Gesamt!$D$10,
IF(F21-E21&lt;0,F21-E21+24,F21-E21)))</f>
        <v>0</v>
      </c>
      <c r="H21" s="122">
        <f t="shared" si="29"/>
        <v>0</v>
      </c>
      <c r="I21" s="22">
        <f t="shared" si="16"/>
        <v>0</v>
      </c>
      <c r="J21" s="23">
        <f t="shared" si="17"/>
        <v>0</v>
      </c>
      <c r="K21" s="24" t="str">
        <f>IF(D21="Urlaub","X","")</f>
        <v/>
      </c>
      <c r="L21" s="25" t="str">
        <f>IF(D21="Krank","X","")</f>
        <v/>
      </c>
      <c r="M21" s="26" t="str">
        <f t="shared" si="20"/>
        <v/>
      </c>
      <c r="N21" s="27" t="str">
        <f>IF(R21,U21,"")</f>
        <v/>
      </c>
      <c r="O21" s="27" t="str">
        <f>IF(AND(NOT(R21),R22),SUM(S21:T21),"")</f>
        <v/>
      </c>
      <c r="P21" s="27">
        <f t="shared" si="23"/>
        <v>0</v>
      </c>
      <c r="Q21" s="27" t="str">
        <f t="shared" si="24"/>
        <v/>
      </c>
      <c r="R21" s="27" t="b">
        <f>NOT(ISERROR(MATCH(C21,Feiertage!$C:$C,0)))</f>
        <v>0</v>
      </c>
      <c r="S21" s="27">
        <f t="shared" si="25"/>
        <v>0</v>
      </c>
      <c r="T21" s="27">
        <f t="shared" si="26"/>
        <v>0</v>
      </c>
      <c r="U21" s="27">
        <f t="shared" si="27"/>
        <v>0</v>
      </c>
    </row>
    <row r="22" spans="2:21" s="28" customFormat="1" ht="16.5" customHeight="1" thickBot="1" x14ac:dyDescent="0.3">
      <c r="B22" s="157"/>
      <c r="C22" s="109">
        <f>C21+1</f>
        <v>42625</v>
      </c>
      <c r="D22" s="110"/>
      <c r="E22" s="161" t="s">
        <v>56</v>
      </c>
      <c r="F22" s="162"/>
      <c r="G22" s="129">
        <f>SUM(G15:G21)</f>
        <v>0</v>
      </c>
      <c r="H22" s="123">
        <f>SUM(H15:H21)</f>
        <v>0</v>
      </c>
      <c r="I22" s="29">
        <f>SUM(I15:I21)</f>
        <v>0</v>
      </c>
      <c r="J22" s="30">
        <f>SUM(J15:J21)</f>
        <v>0</v>
      </c>
      <c r="K22" s="31">
        <f>COUNTIF(K15:K21,"X")</f>
        <v>0</v>
      </c>
      <c r="L22" s="32">
        <f>COUNTIF(L15:L21,"X")</f>
        <v>0</v>
      </c>
      <c r="M22" s="33"/>
      <c r="N22" s="34"/>
      <c r="O22" s="34"/>
      <c r="P22" s="34"/>
      <c r="Q22" s="34"/>
      <c r="R22" s="34" t="b">
        <f>NOT(ISERROR(MATCH(C22,Feiertage!$C:$C,0)))</f>
        <v>0</v>
      </c>
      <c r="S22" s="34"/>
      <c r="T22" s="34"/>
      <c r="U22" s="35"/>
    </row>
    <row r="23" spans="2:21" s="8" customFormat="1" ht="16.5" customHeight="1" x14ac:dyDescent="0.25">
      <c r="B23" s="155">
        <f>WEEKNUM(C23,21)</f>
        <v>37</v>
      </c>
      <c r="C23" s="38">
        <f>C21+1</f>
        <v>42625</v>
      </c>
      <c r="D23" s="41"/>
      <c r="E23" s="111"/>
      <c r="F23" s="112"/>
      <c r="G23" s="126">
        <f>IF(L23="X",Gesamt!$D$9,
IF(K23="X",Gesamt!$D$10,
IF(F23-E23&lt;0,F23-E23+24,F23-E23)))</f>
        <v>0</v>
      </c>
      <c r="H23" s="120">
        <f t="shared" ref="H23:H26" si="30">SUM(M23:Q23)</f>
        <v>0</v>
      </c>
      <c r="I23" s="9">
        <f t="shared" ref="I23:I29" si="31">IF(AND(NOT(R24),WEEKDAY(C24,2)=7),
    IF(E23&gt;F23,F23,0),
    IF(AND(NOT(R23),WEEKDAY(C23,2)=7),
        IF(E23&gt;F23,24-E23,F23-E23),
        0))</f>
        <v>0</v>
      </c>
      <c r="J23" s="10">
        <f t="shared" ref="J23:J29" si="32">IF(AND(R23,R24),
    IF(E23&gt;F23,24-E23+F23,F23-E23),
    IF(R23,
        IF(E23&gt;F23,24-E23,F23-E23),
        IF(AND(R24,E23&gt;F23),F23,0)))</f>
        <v>0</v>
      </c>
      <c r="K23" s="7" t="str">
        <f t="shared" ref="K23:K26" si="33">IF(D23="Urlaub","X","")</f>
        <v/>
      </c>
      <c r="L23" s="11" t="str">
        <f t="shared" ref="L23:L28" si="34">IF(D23="Krank","X","")</f>
        <v/>
      </c>
      <c r="M23" s="12">
        <f t="shared" ref="M23:M29" si="35">IF(OR(R23,R24,WEEKDAY(C23,2)=7,WEEKDAY(C24,2)=7),"",SUM(S23:U23))</f>
        <v>0</v>
      </c>
      <c r="N23" s="13" t="str">
        <f t="shared" ref="N23:N28" si="36">IF(R23,U23,"")</f>
        <v/>
      </c>
      <c r="O23" s="13" t="str">
        <f t="shared" ref="O23:O28" si="37">IF(AND(NOT(R23),R24),SUM(S23:T23),"")</f>
        <v/>
      </c>
      <c r="P23" s="13" t="str">
        <f t="shared" ref="P23:P29" si="38">IF(AND(WEEKDAY(C23,2)=7,NOT(R23),NOT(R24)),U23,"")</f>
        <v/>
      </c>
      <c r="Q23" s="13" t="str">
        <f t="shared" ref="Q23:Q29" si="39">IF(AND(WEEKDAY(C24,2)=7,NOT(R23),NOT(R24)),SUM(S23:T23),"")</f>
        <v/>
      </c>
      <c r="R23" s="13" t="b">
        <f>NOT(ISERROR(MATCH(C23,Feiertage!$C:$C,0)))</f>
        <v>0</v>
      </c>
      <c r="S23" s="13">
        <f t="shared" ref="S23:S29" si="40">IF(OR(E23&gt;F23,F23&gt;6),
    IF(E23&lt;=6,6-E23,0),
    F23-E23)</f>
        <v>0</v>
      </c>
      <c r="T23" s="13">
        <f t="shared" ref="T23:T29" si="41">IF(E23&gt;F23,MIN(24-E23,4),
    IF(E23&gt;=20,F23-E23,MAX(F23-20,0)))</f>
        <v>0</v>
      </c>
      <c r="U23" s="13">
        <f t="shared" ref="U23:U29" si="42">IF(E23&gt;F23,MIN(F23,6),0)</f>
        <v>0</v>
      </c>
    </row>
    <row r="24" spans="2:21" s="8" customFormat="1" ht="16.5" customHeight="1" x14ac:dyDescent="0.25">
      <c r="B24" s="156"/>
      <c r="C24" s="39">
        <f>C23+1</f>
        <v>42626</v>
      </c>
      <c r="D24" s="42"/>
      <c r="E24" s="113"/>
      <c r="F24" s="114"/>
      <c r="G24" s="127">
        <f>IF(L24="X",Gesamt!$D$9,
IF(K24="X",Gesamt!$D$10,
IF(F24-E24&lt;0,F24-E24+24,F24-E24)))</f>
        <v>0</v>
      </c>
      <c r="H24" s="121">
        <f t="shared" si="30"/>
        <v>0</v>
      </c>
      <c r="I24" s="15">
        <f t="shared" si="31"/>
        <v>0</v>
      </c>
      <c r="J24" s="16">
        <f t="shared" si="32"/>
        <v>0</v>
      </c>
      <c r="K24" s="14" t="str">
        <f t="shared" si="33"/>
        <v/>
      </c>
      <c r="L24" s="17" t="str">
        <f t="shared" si="34"/>
        <v/>
      </c>
      <c r="M24" s="12">
        <f t="shared" si="35"/>
        <v>0</v>
      </c>
      <c r="N24" s="13" t="str">
        <f t="shared" si="36"/>
        <v/>
      </c>
      <c r="O24" s="13" t="str">
        <f t="shared" si="37"/>
        <v/>
      </c>
      <c r="P24" s="13" t="str">
        <f t="shared" si="38"/>
        <v/>
      </c>
      <c r="Q24" s="13" t="str">
        <f t="shared" si="39"/>
        <v/>
      </c>
      <c r="R24" s="13" t="b">
        <f>NOT(ISERROR(MATCH(C24,Feiertage!$C:$C,0)))</f>
        <v>0</v>
      </c>
      <c r="S24" s="13">
        <f t="shared" si="40"/>
        <v>0</v>
      </c>
      <c r="T24" s="13">
        <f t="shared" si="41"/>
        <v>0</v>
      </c>
      <c r="U24" s="13">
        <f t="shared" si="42"/>
        <v>0</v>
      </c>
    </row>
    <row r="25" spans="2:21" s="8" customFormat="1" ht="16.5" customHeight="1" x14ac:dyDescent="0.25">
      <c r="B25" s="156"/>
      <c r="C25" s="39">
        <f t="shared" ref="C25:C29" si="43">C24+1</f>
        <v>42627</v>
      </c>
      <c r="D25" s="42"/>
      <c r="E25" s="113"/>
      <c r="F25" s="114"/>
      <c r="G25" s="127">
        <f>IF(L25="X",Gesamt!$D$9,
IF(K25="X",Gesamt!$D$10,
IF(F25-E25&lt;0,F25-E25+24,F25-E25)))</f>
        <v>0</v>
      </c>
      <c r="H25" s="121">
        <f t="shared" si="30"/>
        <v>0</v>
      </c>
      <c r="I25" s="15">
        <f t="shared" si="31"/>
        <v>0</v>
      </c>
      <c r="J25" s="16">
        <f t="shared" si="32"/>
        <v>0</v>
      </c>
      <c r="K25" s="14" t="str">
        <f t="shared" si="33"/>
        <v/>
      </c>
      <c r="L25" s="17" t="str">
        <f t="shared" si="34"/>
        <v/>
      </c>
      <c r="M25" s="12">
        <f t="shared" si="35"/>
        <v>0</v>
      </c>
      <c r="N25" s="13" t="str">
        <f t="shared" si="36"/>
        <v/>
      </c>
      <c r="O25" s="13" t="str">
        <f t="shared" si="37"/>
        <v/>
      </c>
      <c r="P25" s="13" t="str">
        <f t="shared" si="38"/>
        <v/>
      </c>
      <c r="Q25" s="13" t="str">
        <f t="shared" si="39"/>
        <v/>
      </c>
      <c r="R25" s="13" t="b">
        <f>NOT(ISERROR(MATCH(C25,Feiertage!$C:$C,0)))</f>
        <v>0</v>
      </c>
      <c r="S25" s="13">
        <f t="shared" si="40"/>
        <v>0</v>
      </c>
      <c r="T25" s="13">
        <f t="shared" si="41"/>
        <v>0</v>
      </c>
      <c r="U25" s="13">
        <f t="shared" si="42"/>
        <v>0</v>
      </c>
    </row>
    <row r="26" spans="2:21" s="28" customFormat="1" ht="16.5" customHeight="1" x14ac:dyDescent="0.25">
      <c r="B26" s="156"/>
      <c r="C26" s="39">
        <f t="shared" si="43"/>
        <v>42628</v>
      </c>
      <c r="D26" s="43"/>
      <c r="E26" s="115"/>
      <c r="F26" s="116"/>
      <c r="G26" s="127">
        <f>IF(L26="X",Gesamt!$D$9,
IF(K26="X",Gesamt!$D$10,
IF(F26-E26&lt;0,F26-E26+24,F26-E26)))</f>
        <v>0</v>
      </c>
      <c r="H26" s="121">
        <f t="shared" si="30"/>
        <v>0</v>
      </c>
      <c r="I26" s="15">
        <f t="shared" si="31"/>
        <v>0</v>
      </c>
      <c r="J26" s="16">
        <f t="shared" si="32"/>
        <v>0</v>
      </c>
      <c r="K26" s="19" t="str">
        <f t="shared" si="33"/>
        <v/>
      </c>
      <c r="L26" s="17" t="str">
        <f t="shared" si="34"/>
        <v/>
      </c>
      <c r="M26" s="12">
        <f t="shared" si="35"/>
        <v>0</v>
      </c>
      <c r="N26" s="13" t="str">
        <f t="shared" si="36"/>
        <v/>
      </c>
      <c r="O26" s="13" t="str">
        <f t="shared" si="37"/>
        <v/>
      </c>
      <c r="P26" s="13" t="str">
        <f t="shared" si="38"/>
        <v/>
      </c>
      <c r="Q26" s="13" t="str">
        <f t="shared" si="39"/>
        <v/>
      </c>
      <c r="R26" s="13" t="b">
        <f>NOT(ISERROR(MATCH(C26,Feiertage!$C:$C,0)))</f>
        <v>0</v>
      </c>
      <c r="S26" s="13">
        <f t="shared" si="40"/>
        <v>0</v>
      </c>
      <c r="T26" s="13">
        <f t="shared" si="41"/>
        <v>0</v>
      </c>
      <c r="U26" s="13">
        <f t="shared" si="42"/>
        <v>0</v>
      </c>
    </row>
    <row r="27" spans="2:21" s="8" customFormat="1" ht="16.5" customHeight="1" x14ac:dyDescent="0.25">
      <c r="B27" s="156"/>
      <c r="C27" s="39">
        <f t="shared" si="43"/>
        <v>42629</v>
      </c>
      <c r="D27" s="43"/>
      <c r="E27" s="115"/>
      <c r="F27" s="116"/>
      <c r="G27" s="127">
        <f>IF(L27="X",Gesamt!$D$9,
IF(K27="X",Gesamt!$D$10,
IF(F27-E27&lt;0,F27-E27+24,F27-E27)))</f>
        <v>0</v>
      </c>
      <c r="H27" s="121">
        <f>SUM(M27:Q27)</f>
        <v>0</v>
      </c>
      <c r="I27" s="15">
        <f t="shared" si="31"/>
        <v>0</v>
      </c>
      <c r="J27" s="16">
        <f t="shared" si="32"/>
        <v>0</v>
      </c>
      <c r="K27" s="19" t="str">
        <f>IF(D27="Urlaub","X","")</f>
        <v/>
      </c>
      <c r="L27" s="17" t="str">
        <f t="shared" si="34"/>
        <v/>
      </c>
      <c r="M27" s="12">
        <f t="shared" si="35"/>
        <v>0</v>
      </c>
      <c r="N27" s="13" t="str">
        <f t="shared" si="36"/>
        <v/>
      </c>
      <c r="O27" s="13" t="str">
        <f t="shared" si="37"/>
        <v/>
      </c>
      <c r="P27" s="13" t="str">
        <f t="shared" si="38"/>
        <v/>
      </c>
      <c r="Q27" s="13" t="str">
        <f t="shared" si="39"/>
        <v/>
      </c>
      <c r="R27" s="13" t="b">
        <f>NOT(ISERROR(MATCH(C27,Feiertage!$C:$C,0)))</f>
        <v>0</v>
      </c>
      <c r="S27" s="13">
        <f t="shared" si="40"/>
        <v>0</v>
      </c>
      <c r="T27" s="13">
        <f t="shared" si="41"/>
        <v>0</v>
      </c>
      <c r="U27" s="13">
        <f t="shared" si="42"/>
        <v>0</v>
      </c>
    </row>
    <row r="28" spans="2:21" s="8" customFormat="1" ht="16.5" customHeight="1" x14ac:dyDescent="0.25">
      <c r="B28" s="156"/>
      <c r="C28" s="39">
        <f t="shared" si="43"/>
        <v>42630</v>
      </c>
      <c r="D28" s="43"/>
      <c r="E28" s="115"/>
      <c r="F28" s="116"/>
      <c r="G28" s="127">
        <f>IF(L28="X",Gesamt!$D$9,
IF(K28="X",Gesamt!$D$10,
IF(F28-E28&lt;0,F28-E28+24,F28-E28)))</f>
        <v>0</v>
      </c>
      <c r="H28" s="121">
        <f t="shared" ref="H28:H29" si="44">SUM(M28:Q28)</f>
        <v>0</v>
      </c>
      <c r="I28" s="15">
        <f t="shared" si="31"/>
        <v>0</v>
      </c>
      <c r="J28" s="16">
        <f t="shared" si="32"/>
        <v>0</v>
      </c>
      <c r="K28" s="19" t="str">
        <f>IF(D28="Urlaub","X","")</f>
        <v/>
      </c>
      <c r="L28" s="17" t="str">
        <f t="shared" si="34"/>
        <v/>
      </c>
      <c r="M28" s="20" t="str">
        <f t="shared" si="35"/>
        <v/>
      </c>
      <c r="N28" s="21" t="str">
        <f t="shared" si="36"/>
        <v/>
      </c>
      <c r="O28" s="21" t="str">
        <f t="shared" si="37"/>
        <v/>
      </c>
      <c r="P28" s="21" t="str">
        <f t="shared" si="38"/>
        <v/>
      </c>
      <c r="Q28" s="21">
        <f t="shared" si="39"/>
        <v>0</v>
      </c>
      <c r="R28" s="21" t="b">
        <f>NOT(ISERROR(MATCH(C28,Feiertage!$C:$C,0)))</f>
        <v>0</v>
      </c>
      <c r="S28" s="21">
        <f t="shared" si="40"/>
        <v>0</v>
      </c>
      <c r="T28" s="21">
        <f t="shared" si="41"/>
        <v>0</v>
      </c>
      <c r="U28" s="21">
        <f t="shared" si="42"/>
        <v>0</v>
      </c>
    </row>
    <row r="29" spans="2:21" s="8" customFormat="1" ht="16.5" customHeight="1" x14ac:dyDescent="0.25">
      <c r="B29" s="156"/>
      <c r="C29" s="40">
        <f t="shared" si="43"/>
        <v>42631</v>
      </c>
      <c r="D29" s="44"/>
      <c r="E29" s="117"/>
      <c r="F29" s="118"/>
      <c r="G29" s="128">
        <f>IF(L29="X",Gesamt!$D$9,
IF(K29="X",Gesamt!$D$10,
IF(F29-E29&lt;0,F29-E29+24,F29-E29)))</f>
        <v>0</v>
      </c>
      <c r="H29" s="122">
        <f t="shared" si="44"/>
        <v>0</v>
      </c>
      <c r="I29" s="22">
        <f t="shared" si="31"/>
        <v>0</v>
      </c>
      <c r="J29" s="23">
        <f t="shared" si="32"/>
        <v>0</v>
      </c>
      <c r="K29" s="24" t="str">
        <f>IF(D29="Urlaub","X","")</f>
        <v/>
      </c>
      <c r="L29" s="25" t="str">
        <f>IF(D29="Krank","X","")</f>
        <v/>
      </c>
      <c r="M29" s="26" t="str">
        <f t="shared" si="35"/>
        <v/>
      </c>
      <c r="N29" s="27" t="str">
        <f>IF(R29,U29,"")</f>
        <v/>
      </c>
      <c r="O29" s="27" t="str">
        <f>IF(AND(NOT(R29),R30),SUM(S29:T29),"")</f>
        <v/>
      </c>
      <c r="P29" s="27">
        <f t="shared" si="38"/>
        <v>0</v>
      </c>
      <c r="Q29" s="27" t="str">
        <f t="shared" si="39"/>
        <v/>
      </c>
      <c r="R29" s="27" t="b">
        <f>NOT(ISERROR(MATCH(C29,Feiertage!$C:$C,0)))</f>
        <v>0</v>
      </c>
      <c r="S29" s="27">
        <f t="shared" si="40"/>
        <v>0</v>
      </c>
      <c r="T29" s="27">
        <f t="shared" si="41"/>
        <v>0</v>
      </c>
      <c r="U29" s="27">
        <f t="shared" si="42"/>
        <v>0</v>
      </c>
    </row>
    <row r="30" spans="2:21" s="28" customFormat="1" ht="16.5" customHeight="1" thickBot="1" x14ac:dyDescent="0.3">
      <c r="B30" s="157"/>
      <c r="C30" s="109">
        <f>C29+1</f>
        <v>42632</v>
      </c>
      <c r="D30" s="110"/>
      <c r="E30" s="161" t="s">
        <v>56</v>
      </c>
      <c r="F30" s="162"/>
      <c r="G30" s="129">
        <f>SUM(G23:G29)</f>
        <v>0</v>
      </c>
      <c r="H30" s="123">
        <f>SUM(H23:H29)</f>
        <v>0</v>
      </c>
      <c r="I30" s="29">
        <f>SUM(I23:I29)</f>
        <v>0</v>
      </c>
      <c r="J30" s="30">
        <f>SUM(J23:J29)</f>
        <v>0</v>
      </c>
      <c r="K30" s="31">
        <f>COUNTIF(K23:K29,"X")</f>
        <v>0</v>
      </c>
      <c r="L30" s="32">
        <f>COUNTIF(L23:L29,"X")</f>
        <v>0</v>
      </c>
      <c r="M30" s="33"/>
      <c r="N30" s="34"/>
      <c r="O30" s="34"/>
      <c r="P30" s="34"/>
      <c r="Q30" s="34"/>
      <c r="R30" s="34" t="b">
        <f>NOT(ISERROR(MATCH(C30,Feiertage!$C:$C,0)))</f>
        <v>0</v>
      </c>
      <c r="S30" s="34"/>
      <c r="T30" s="34"/>
      <c r="U30" s="35"/>
    </row>
    <row r="31" spans="2:21" s="8" customFormat="1" ht="16.5" customHeight="1" x14ac:dyDescent="0.25">
      <c r="B31" s="155">
        <f>WEEKNUM(C31,21)</f>
        <v>38</v>
      </c>
      <c r="C31" s="38">
        <f>C29+1</f>
        <v>42632</v>
      </c>
      <c r="D31" s="41"/>
      <c r="E31" s="111"/>
      <c r="F31" s="112"/>
      <c r="G31" s="126">
        <f>IF(L31="X",Gesamt!$D$9,
IF(K31="X",Gesamt!$D$10,
IF(F31-E31&lt;0,F31-E31+24,F31-E31)))</f>
        <v>0</v>
      </c>
      <c r="H31" s="120">
        <f t="shared" ref="H31:H34" si="45">SUM(M31:Q31)</f>
        <v>0</v>
      </c>
      <c r="I31" s="9">
        <f t="shared" ref="I31:I37" si="46">IF(AND(NOT(R32),WEEKDAY(C32,2)=7),
    IF(E31&gt;F31,F31,0),
    IF(AND(NOT(R31),WEEKDAY(C31,2)=7),
        IF(E31&gt;F31,24-E31,F31-E31),
        0))</f>
        <v>0</v>
      </c>
      <c r="J31" s="10">
        <f t="shared" ref="J31:J37" si="47">IF(AND(R31,R32),
    IF(E31&gt;F31,24-E31+F31,F31-E31),
    IF(R31,
        IF(E31&gt;F31,24-E31,F31-E31),
        IF(AND(R32,E31&gt;F31),F31,0)))</f>
        <v>0</v>
      </c>
      <c r="K31" s="7" t="str">
        <f t="shared" ref="K31:K34" si="48">IF(D31="Urlaub","X","")</f>
        <v/>
      </c>
      <c r="L31" s="11" t="str">
        <f t="shared" ref="L31:L36" si="49">IF(D31="Krank","X","")</f>
        <v/>
      </c>
      <c r="M31" s="12">
        <f t="shared" ref="M31:M37" si="50">IF(OR(R31,R32,WEEKDAY(C31,2)=7,WEEKDAY(C32,2)=7),"",SUM(S31:U31))</f>
        <v>0</v>
      </c>
      <c r="N31" s="13" t="str">
        <f t="shared" ref="N31:N36" si="51">IF(R31,U31,"")</f>
        <v/>
      </c>
      <c r="O31" s="13" t="str">
        <f t="shared" ref="O31:O36" si="52">IF(AND(NOT(R31),R32),SUM(S31:T31),"")</f>
        <v/>
      </c>
      <c r="P31" s="13" t="str">
        <f t="shared" ref="P31:P37" si="53">IF(AND(WEEKDAY(C31,2)=7,NOT(R31),NOT(R32)),U31,"")</f>
        <v/>
      </c>
      <c r="Q31" s="13" t="str">
        <f t="shared" ref="Q31:Q37" si="54">IF(AND(WEEKDAY(C32,2)=7,NOT(R31),NOT(R32)),SUM(S31:T31),"")</f>
        <v/>
      </c>
      <c r="R31" s="13" t="b">
        <f>NOT(ISERROR(MATCH(C31,Feiertage!$C:$C,0)))</f>
        <v>0</v>
      </c>
      <c r="S31" s="13">
        <f t="shared" ref="S31:S37" si="55">IF(OR(E31&gt;F31,F31&gt;6),
    IF(E31&lt;=6,6-E31,0),
    F31-E31)</f>
        <v>0</v>
      </c>
      <c r="T31" s="13">
        <f t="shared" ref="T31:T37" si="56">IF(E31&gt;F31,MIN(24-E31,4),
    IF(E31&gt;=20,F31-E31,MAX(F31-20,0)))</f>
        <v>0</v>
      </c>
      <c r="U31" s="13">
        <f t="shared" ref="U31:U37" si="57">IF(E31&gt;F31,MIN(F31,6),0)</f>
        <v>0</v>
      </c>
    </row>
    <row r="32" spans="2:21" s="8" customFormat="1" ht="16.5" customHeight="1" x14ac:dyDescent="0.25">
      <c r="B32" s="156"/>
      <c r="C32" s="39">
        <f>C31+1</f>
        <v>42633</v>
      </c>
      <c r="D32" s="42"/>
      <c r="E32" s="113"/>
      <c r="F32" s="114"/>
      <c r="G32" s="127">
        <f>IF(L32="X",Gesamt!$D$9,
IF(K32="X",Gesamt!$D$10,
IF(F32-E32&lt;0,F32-E32+24,F32-E32)))</f>
        <v>0</v>
      </c>
      <c r="H32" s="121">
        <f t="shared" si="45"/>
        <v>0</v>
      </c>
      <c r="I32" s="15">
        <f t="shared" si="46"/>
        <v>0</v>
      </c>
      <c r="J32" s="16">
        <f t="shared" si="47"/>
        <v>0</v>
      </c>
      <c r="K32" s="14" t="str">
        <f t="shared" si="48"/>
        <v/>
      </c>
      <c r="L32" s="17" t="str">
        <f t="shared" si="49"/>
        <v/>
      </c>
      <c r="M32" s="12">
        <f t="shared" si="50"/>
        <v>0</v>
      </c>
      <c r="N32" s="13" t="str">
        <f t="shared" si="51"/>
        <v/>
      </c>
      <c r="O32" s="13" t="str">
        <f t="shared" si="52"/>
        <v/>
      </c>
      <c r="P32" s="13" t="str">
        <f t="shared" si="53"/>
        <v/>
      </c>
      <c r="Q32" s="13" t="str">
        <f t="shared" si="54"/>
        <v/>
      </c>
      <c r="R32" s="13" t="b">
        <f>NOT(ISERROR(MATCH(C32,Feiertage!$C:$C,0)))</f>
        <v>0</v>
      </c>
      <c r="S32" s="13">
        <f t="shared" si="55"/>
        <v>0</v>
      </c>
      <c r="T32" s="13">
        <f t="shared" si="56"/>
        <v>0</v>
      </c>
      <c r="U32" s="13">
        <f t="shared" si="57"/>
        <v>0</v>
      </c>
    </row>
    <row r="33" spans="2:21" s="8" customFormat="1" ht="16.5" customHeight="1" x14ac:dyDescent="0.25">
      <c r="B33" s="156"/>
      <c r="C33" s="39">
        <f t="shared" ref="C33:C37" si="58">C32+1</f>
        <v>42634</v>
      </c>
      <c r="D33" s="42"/>
      <c r="E33" s="113"/>
      <c r="F33" s="114"/>
      <c r="G33" s="127">
        <f>IF(L33="X",Gesamt!$D$9,
IF(K33="X",Gesamt!$D$10,
IF(F33-E33&lt;0,F33-E33+24,F33-E33)))</f>
        <v>0</v>
      </c>
      <c r="H33" s="121">
        <f t="shared" si="45"/>
        <v>0</v>
      </c>
      <c r="I33" s="15">
        <f t="shared" si="46"/>
        <v>0</v>
      </c>
      <c r="J33" s="16">
        <f t="shared" si="47"/>
        <v>0</v>
      </c>
      <c r="K33" s="14" t="str">
        <f t="shared" si="48"/>
        <v/>
      </c>
      <c r="L33" s="17" t="str">
        <f t="shared" si="49"/>
        <v/>
      </c>
      <c r="M33" s="12">
        <f t="shared" si="50"/>
        <v>0</v>
      </c>
      <c r="N33" s="13" t="str">
        <f t="shared" si="51"/>
        <v/>
      </c>
      <c r="O33" s="13" t="str">
        <f t="shared" si="52"/>
        <v/>
      </c>
      <c r="P33" s="13" t="str">
        <f t="shared" si="53"/>
        <v/>
      </c>
      <c r="Q33" s="13" t="str">
        <f t="shared" si="54"/>
        <v/>
      </c>
      <c r="R33" s="13" t="b">
        <f>NOT(ISERROR(MATCH(C33,Feiertage!$C:$C,0)))</f>
        <v>0</v>
      </c>
      <c r="S33" s="13">
        <f t="shared" si="55"/>
        <v>0</v>
      </c>
      <c r="T33" s="13">
        <f t="shared" si="56"/>
        <v>0</v>
      </c>
      <c r="U33" s="13">
        <f t="shared" si="57"/>
        <v>0</v>
      </c>
    </row>
    <row r="34" spans="2:21" s="28" customFormat="1" ht="16.5" customHeight="1" x14ac:dyDescent="0.25">
      <c r="B34" s="156"/>
      <c r="C34" s="39">
        <f t="shared" si="58"/>
        <v>42635</v>
      </c>
      <c r="D34" s="43"/>
      <c r="E34" s="115"/>
      <c r="F34" s="116"/>
      <c r="G34" s="127">
        <f>IF(L34="X",Gesamt!$D$9,
IF(K34="X",Gesamt!$D$10,
IF(F34-E34&lt;0,F34-E34+24,F34-E34)))</f>
        <v>0</v>
      </c>
      <c r="H34" s="121">
        <f t="shared" si="45"/>
        <v>0</v>
      </c>
      <c r="I34" s="15">
        <f t="shared" si="46"/>
        <v>0</v>
      </c>
      <c r="J34" s="16">
        <f t="shared" si="47"/>
        <v>0</v>
      </c>
      <c r="K34" s="19" t="str">
        <f t="shared" si="48"/>
        <v/>
      </c>
      <c r="L34" s="17" t="str">
        <f t="shared" si="49"/>
        <v/>
      </c>
      <c r="M34" s="12">
        <f t="shared" si="50"/>
        <v>0</v>
      </c>
      <c r="N34" s="13" t="str">
        <f t="shared" si="51"/>
        <v/>
      </c>
      <c r="O34" s="13" t="str">
        <f t="shared" si="52"/>
        <v/>
      </c>
      <c r="P34" s="13" t="str">
        <f t="shared" si="53"/>
        <v/>
      </c>
      <c r="Q34" s="13" t="str">
        <f t="shared" si="54"/>
        <v/>
      </c>
      <c r="R34" s="13" t="b">
        <f>NOT(ISERROR(MATCH(C34,Feiertage!$C:$C,0)))</f>
        <v>0</v>
      </c>
      <c r="S34" s="13">
        <f t="shared" si="55"/>
        <v>0</v>
      </c>
      <c r="T34" s="13">
        <f t="shared" si="56"/>
        <v>0</v>
      </c>
      <c r="U34" s="13">
        <f t="shared" si="57"/>
        <v>0</v>
      </c>
    </row>
    <row r="35" spans="2:21" s="8" customFormat="1" ht="16.5" customHeight="1" x14ac:dyDescent="0.25">
      <c r="B35" s="156"/>
      <c r="C35" s="39">
        <f t="shared" si="58"/>
        <v>42636</v>
      </c>
      <c r="D35" s="43"/>
      <c r="E35" s="115"/>
      <c r="F35" s="116"/>
      <c r="G35" s="127">
        <f>IF(L35="X",Gesamt!$D$9,
IF(K35="X",Gesamt!$D$10,
IF(F35-E35&lt;0,F35-E35+24,F35-E35)))</f>
        <v>0</v>
      </c>
      <c r="H35" s="121">
        <f>SUM(M35:Q35)</f>
        <v>0</v>
      </c>
      <c r="I35" s="15">
        <f t="shared" si="46"/>
        <v>0</v>
      </c>
      <c r="J35" s="16">
        <f t="shared" si="47"/>
        <v>0</v>
      </c>
      <c r="K35" s="19" t="str">
        <f>IF(D35="Urlaub","X","")</f>
        <v/>
      </c>
      <c r="L35" s="17" t="str">
        <f t="shared" si="49"/>
        <v/>
      </c>
      <c r="M35" s="12">
        <f t="shared" si="50"/>
        <v>0</v>
      </c>
      <c r="N35" s="13" t="str">
        <f t="shared" si="51"/>
        <v/>
      </c>
      <c r="O35" s="13" t="str">
        <f t="shared" si="52"/>
        <v/>
      </c>
      <c r="P35" s="13" t="str">
        <f t="shared" si="53"/>
        <v/>
      </c>
      <c r="Q35" s="13" t="str">
        <f t="shared" si="54"/>
        <v/>
      </c>
      <c r="R35" s="13" t="b">
        <f>NOT(ISERROR(MATCH(C35,Feiertage!$C:$C,0)))</f>
        <v>0</v>
      </c>
      <c r="S35" s="13">
        <f t="shared" si="55"/>
        <v>0</v>
      </c>
      <c r="T35" s="13">
        <f t="shared" si="56"/>
        <v>0</v>
      </c>
      <c r="U35" s="13">
        <f t="shared" si="57"/>
        <v>0</v>
      </c>
    </row>
    <row r="36" spans="2:21" s="8" customFormat="1" ht="16.5" customHeight="1" x14ac:dyDescent="0.25">
      <c r="B36" s="156"/>
      <c r="C36" s="39">
        <f t="shared" si="58"/>
        <v>42637</v>
      </c>
      <c r="D36" s="43"/>
      <c r="E36" s="115"/>
      <c r="F36" s="116"/>
      <c r="G36" s="127">
        <f>IF(L36="X",Gesamt!$D$9,
IF(K36="X",Gesamt!$D$10,
IF(F36-E36&lt;0,F36-E36+24,F36-E36)))</f>
        <v>0</v>
      </c>
      <c r="H36" s="121">
        <f t="shared" ref="H36:H37" si="59">SUM(M36:Q36)</f>
        <v>0</v>
      </c>
      <c r="I36" s="15">
        <f t="shared" si="46"/>
        <v>0</v>
      </c>
      <c r="J36" s="16">
        <f t="shared" si="47"/>
        <v>0</v>
      </c>
      <c r="K36" s="19" t="str">
        <f>IF(D36="Urlaub","X","")</f>
        <v/>
      </c>
      <c r="L36" s="17" t="str">
        <f t="shared" si="49"/>
        <v/>
      </c>
      <c r="M36" s="20" t="str">
        <f t="shared" si="50"/>
        <v/>
      </c>
      <c r="N36" s="21" t="str">
        <f t="shared" si="51"/>
        <v/>
      </c>
      <c r="O36" s="21" t="str">
        <f t="shared" si="52"/>
        <v/>
      </c>
      <c r="P36" s="21" t="str">
        <f t="shared" si="53"/>
        <v/>
      </c>
      <c r="Q36" s="21">
        <f t="shared" si="54"/>
        <v>0</v>
      </c>
      <c r="R36" s="21" t="b">
        <f>NOT(ISERROR(MATCH(C36,Feiertage!$C:$C,0)))</f>
        <v>0</v>
      </c>
      <c r="S36" s="21">
        <f t="shared" si="55"/>
        <v>0</v>
      </c>
      <c r="T36" s="21">
        <f t="shared" si="56"/>
        <v>0</v>
      </c>
      <c r="U36" s="21">
        <f t="shared" si="57"/>
        <v>0</v>
      </c>
    </row>
    <row r="37" spans="2:21" s="8" customFormat="1" ht="16.5" customHeight="1" x14ac:dyDescent="0.25">
      <c r="B37" s="156"/>
      <c r="C37" s="40">
        <f t="shared" si="58"/>
        <v>42638</v>
      </c>
      <c r="D37" s="44"/>
      <c r="E37" s="117"/>
      <c r="F37" s="118"/>
      <c r="G37" s="128">
        <f>IF(L37="X",Gesamt!$D$9,
IF(K37="X",Gesamt!$D$10,
IF(F37-E37&lt;0,F37-E37+24,F37-E37)))</f>
        <v>0</v>
      </c>
      <c r="H37" s="122">
        <f t="shared" si="59"/>
        <v>0</v>
      </c>
      <c r="I37" s="22">
        <f t="shared" si="46"/>
        <v>0</v>
      </c>
      <c r="J37" s="23">
        <f t="shared" si="47"/>
        <v>0</v>
      </c>
      <c r="K37" s="24" t="str">
        <f>IF(D37="Urlaub","X","")</f>
        <v/>
      </c>
      <c r="L37" s="25" t="str">
        <f>IF(D37="Krank","X","")</f>
        <v/>
      </c>
      <c r="M37" s="26" t="str">
        <f t="shared" si="50"/>
        <v/>
      </c>
      <c r="N37" s="27" t="str">
        <f>IF(R37,U37,"")</f>
        <v/>
      </c>
      <c r="O37" s="27" t="str">
        <f>IF(AND(NOT(R37),R38),SUM(S37:T37),"")</f>
        <v/>
      </c>
      <c r="P37" s="27">
        <f t="shared" si="53"/>
        <v>0</v>
      </c>
      <c r="Q37" s="27" t="str">
        <f t="shared" si="54"/>
        <v/>
      </c>
      <c r="R37" s="27" t="b">
        <f>NOT(ISERROR(MATCH(C37,Feiertage!$C:$C,0)))</f>
        <v>0</v>
      </c>
      <c r="S37" s="27">
        <f t="shared" si="55"/>
        <v>0</v>
      </c>
      <c r="T37" s="27">
        <f t="shared" si="56"/>
        <v>0</v>
      </c>
      <c r="U37" s="27">
        <f t="shared" si="57"/>
        <v>0</v>
      </c>
    </row>
    <row r="38" spans="2:21" s="28" customFormat="1" ht="16.5" customHeight="1" thickBot="1" x14ac:dyDescent="0.3">
      <c r="B38" s="157"/>
      <c r="C38" s="109">
        <f>C37+1</f>
        <v>42639</v>
      </c>
      <c r="D38" s="110"/>
      <c r="E38" s="161" t="s">
        <v>56</v>
      </c>
      <c r="F38" s="162"/>
      <c r="G38" s="129">
        <f>SUM(G31:G37)</f>
        <v>0</v>
      </c>
      <c r="H38" s="123">
        <f>SUM(H31:H37)</f>
        <v>0</v>
      </c>
      <c r="I38" s="29">
        <f>SUM(I31:I37)</f>
        <v>0</v>
      </c>
      <c r="J38" s="30">
        <f>SUM(J31:J37)</f>
        <v>0</v>
      </c>
      <c r="K38" s="31">
        <f>COUNTIF(K31:K37,"X")</f>
        <v>0</v>
      </c>
      <c r="L38" s="32">
        <f>COUNTIF(L31:L37,"X")</f>
        <v>0</v>
      </c>
      <c r="M38" s="33"/>
      <c r="N38" s="34"/>
      <c r="O38" s="34"/>
      <c r="P38" s="34"/>
      <c r="Q38" s="34"/>
      <c r="R38" s="34" t="b">
        <f>NOT(ISERROR(MATCH(C38,Feiertage!$C:$C,0)))</f>
        <v>0</v>
      </c>
      <c r="S38" s="34"/>
      <c r="T38" s="34"/>
      <c r="U38" s="35"/>
    </row>
    <row r="39" spans="2:21" s="8" customFormat="1" ht="16.5" customHeight="1" x14ac:dyDescent="0.25">
      <c r="B39" s="158">
        <f>IF(MONTH(C39)=MONTH($C$1),WEEKNUM(C39,21))</f>
        <v>39</v>
      </c>
      <c r="C39" s="38">
        <f>C37+1</f>
        <v>42639</v>
      </c>
      <c r="D39" s="41"/>
      <c r="E39" s="111"/>
      <c r="F39" s="112"/>
      <c r="G39" s="126">
        <f>IF(L39="X",Gesamt!$D$9,
IF(K39="X",Gesamt!$D$10,
IF(F39-E39&lt;0,F39-E39+24,F39-E39)))</f>
        <v>0</v>
      </c>
      <c r="H39" s="120">
        <f t="shared" ref="H39:H42" si="60">SUM(M39:Q39)</f>
        <v>0</v>
      </c>
      <c r="I39" s="9">
        <f t="shared" ref="I39:I45" si="61">IF(AND(NOT(R40),WEEKDAY(C40,2)=7),
    IF(E39&gt;F39,F39,0),
    IF(AND(NOT(R39),WEEKDAY(C39,2)=7),
        IF(E39&gt;F39,24-E39,F39-E39),
        0))</f>
        <v>0</v>
      </c>
      <c r="J39" s="10">
        <f t="shared" ref="J39:J45" si="62">IF(AND(R39,R40),
    IF(E39&gt;F39,24-E39+F39,F39-E39),
    IF(R39,
        IF(E39&gt;F39,24-E39,F39-E39),
        IF(AND(R40,E39&gt;F39),F39,0)))</f>
        <v>0</v>
      </c>
      <c r="K39" s="7" t="str">
        <f t="shared" ref="K39:K42" si="63">IF(D39="Urlaub","X","")</f>
        <v/>
      </c>
      <c r="L39" s="11" t="str">
        <f t="shared" ref="L39:L44" si="64">IF(D39="Krank","X","")</f>
        <v/>
      </c>
      <c r="M39" s="12">
        <f t="shared" ref="M39:M45" si="65">IF(OR(R39,R40,WEEKDAY(C39,2)=7,WEEKDAY(C40,2)=7),"",SUM(S39:U39))</f>
        <v>0</v>
      </c>
      <c r="N39" s="13" t="str">
        <f t="shared" ref="N39:N44" si="66">IF(R39,U39,"")</f>
        <v/>
      </c>
      <c r="O39" s="13" t="str">
        <f t="shared" ref="O39:O44" si="67">IF(AND(NOT(R39),R40),SUM(S39:T39),"")</f>
        <v/>
      </c>
      <c r="P39" s="13" t="str">
        <f t="shared" ref="P39:P45" si="68">IF(AND(WEEKDAY(C39,2)=7,NOT(R39),NOT(R40)),U39,"")</f>
        <v/>
      </c>
      <c r="Q39" s="13" t="str">
        <f t="shared" ref="Q39:Q45" si="69">IF(AND(WEEKDAY(C40,2)=7,NOT(R39),NOT(R40)),SUM(S39:T39),"")</f>
        <v/>
      </c>
      <c r="R39" s="13" t="b">
        <f>NOT(ISERROR(MATCH(C39,Feiertage!$C:$C,0)))</f>
        <v>0</v>
      </c>
      <c r="S39" s="13">
        <f t="shared" ref="S39:S45" si="70">IF(OR(E39&gt;F39,F39&gt;6),
    IF(E39&lt;=6,6-E39,0),
    F39-E39)</f>
        <v>0</v>
      </c>
      <c r="T39" s="13">
        <f t="shared" ref="T39:T45" si="71">IF(E39&gt;F39,MIN(24-E39,4),
    IF(E39&gt;=20,F39-E39,MAX(F39-20,0)))</f>
        <v>0</v>
      </c>
      <c r="U39" s="13">
        <f t="shared" ref="U39:U45" si="72">IF(E39&gt;F39,MIN(F39,6),0)</f>
        <v>0</v>
      </c>
    </row>
    <row r="40" spans="2:21" s="8" customFormat="1" ht="16.5" customHeight="1" x14ac:dyDescent="0.25">
      <c r="B40" s="159"/>
      <c r="C40" s="39">
        <f>C39+1</f>
        <v>42640</v>
      </c>
      <c r="D40" s="42"/>
      <c r="E40" s="113"/>
      <c r="F40" s="114"/>
      <c r="G40" s="127">
        <f>IF(L40="X",Gesamt!$D$9,
IF(K40="X",Gesamt!$D$10,
IF(F40-E40&lt;0,F40-E40+24,F40-E40)))</f>
        <v>0</v>
      </c>
      <c r="H40" s="121">
        <f t="shared" si="60"/>
        <v>0</v>
      </c>
      <c r="I40" s="15">
        <f t="shared" si="61"/>
        <v>0</v>
      </c>
      <c r="J40" s="16">
        <f t="shared" si="62"/>
        <v>0</v>
      </c>
      <c r="K40" s="14" t="str">
        <f t="shared" si="63"/>
        <v/>
      </c>
      <c r="L40" s="17" t="str">
        <f t="shared" si="64"/>
        <v/>
      </c>
      <c r="M40" s="12">
        <f t="shared" si="65"/>
        <v>0</v>
      </c>
      <c r="N40" s="13" t="str">
        <f t="shared" si="66"/>
        <v/>
      </c>
      <c r="O40" s="13" t="str">
        <f t="shared" si="67"/>
        <v/>
      </c>
      <c r="P40" s="13" t="str">
        <f t="shared" si="68"/>
        <v/>
      </c>
      <c r="Q40" s="13" t="str">
        <f t="shared" si="69"/>
        <v/>
      </c>
      <c r="R40" s="13" t="b">
        <f>NOT(ISERROR(MATCH(C40,Feiertage!$C:$C,0)))</f>
        <v>0</v>
      </c>
      <c r="S40" s="13">
        <f t="shared" si="70"/>
        <v>0</v>
      </c>
      <c r="T40" s="13">
        <f t="shared" si="71"/>
        <v>0</v>
      </c>
      <c r="U40" s="13">
        <f t="shared" si="72"/>
        <v>0</v>
      </c>
    </row>
    <row r="41" spans="2:21" s="8" customFormat="1" ht="16.5" customHeight="1" x14ac:dyDescent="0.25">
      <c r="B41" s="159"/>
      <c r="C41" s="39">
        <f t="shared" ref="C41:C45" si="73">C40+1</f>
        <v>42641</v>
      </c>
      <c r="D41" s="42"/>
      <c r="E41" s="113"/>
      <c r="F41" s="114"/>
      <c r="G41" s="127">
        <f>IF(L41="X",Gesamt!$D$9,
IF(K41="X",Gesamt!$D$10,
IF(F41-E41&lt;0,F41-E41+24,F41-E41)))</f>
        <v>0</v>
      </c>
      <c r="H41" s="121">
        <f t="shared" si="60"/>
        <v>0</v>
      </c>
      <c r="I41" s="15">
        <f t="shared" si="61"/>
        <v>0</v>
      </c>
      <c r="J41" s="16">
        <f t="shared" si="62"/>
        <v>0</v>
      </c>
      <c r="K41" s="14" t="str">
        <f t="shared" si="63"/>
        <v/>
      </c>
      <c r="L41" s="17" t="str">
        <f t="shared" si="64"/>
        <v/>
      </c>
      <c r="M41" s="12">
        <f t="shared" si="65"/>
        <v>0</v>
      </c>
      <c r="N41" s="13" t="str">
        <f t="shared" si="66"/>
        <v/>
      </c>
      <c r="O41" s="13" t="str">
        <f t="shared" si="67"/>
        <v/>
      </c>
      <c r="P41" s="13" t="str">
        <f t="shared" si="68"/>
        <v/>
      </c>
      <c r="Q41" s="13" t="str">
        <f t="shared" si="69"/>
        <v/>
      </c>
      <c r="R41" s="13" t="b">
        <f>NOT(ISERROR(MATCH(C41,Feiertage!$C:$C,0)))</f>
        <v>0</v>
      </c>
      <c r="S41" s="13">
        <f t="shared" si="70"/>
        <v>0</v>
      </c>
      <c r="T41" s="13">
        <f t="shared" si="71"/>
        <v>0</v>
      </c>
      <c r="U41" s="13">
        <f t="shared" si="72"/>
        <v>0</v>
      </c>
    </row>
    <row r="42" spans="2:21" s="8" customFormat="1" ht="16.5" customHeight="1" x14ac:dyDescent="0.25">
      <c r="B42" s="159"/>
      <c r="C42" s="39">
        <f t="shared" si="73"/>
        <v>42642</v>
      </c>
      <c r="D42" s="43"/>
      <c r="E42" s="115"/>
      <c r="F42" s="116"/>
      <c r="G42" s="127">
        <f>IF(L42="X",Gesamt!$D$9,
IF(K42="X",Gesamt!$D$10,
IF(F42-E42&lt;0,F42-E42+24,F42-E42)))</f>
        <v>0</v>
      </c>
      <c r="H42" s="121">
        <f t="shared" si="60"/>
        <v>0</v>
      </c>
      <c r="I42" s="15">
        <f t="shared" si="61"/>
        <v>0</v>
      </c>
      <c r="J42" s="16">
        <f t="shared" si="62"/>
        <v>0</v>
      </c>
      <c r="K42" s="19" t="str">
        <f t="shared" si="63"/>
        <v/>
      </c>
      <c r="L42" s="17" t="str">
        <f t="shared" si="64"/>
        <v/>
      </c>
      <c r="M42" s="12">
        <f t="shared" si="65"/>
        <v>0</v>
      </c>
      <c r="N42" s="13" t="str">
        <f t="shared" si="66"/>
        <v/>
      </c>
      <c r="O42" s="13" t="str">
        <f t="shared" si="67"/>
        <v/>
      </c>
      <c r="P42" s="13" t="str">
        <f t="shared" si="68"/>
        <v/>
      </c>
      <c r="Q42" s="13" t="str">
        <f t="shared" si="69"/>
        <v/>
      </c>
      <c r="R42" s="13" t="b">
        <f>NOT(ISERROR(MATCH(C42,Feiertage!$C:$C,0)))</f>
        <v>0</v>
      </c>
      <c r="S42" s="13">
        <f t="shared" si="70"/>
        <v>0</v>
      </c>
      <c r="T42" s="13">
        <f t="shared" si="71"/>
        <v>0</v>
      </c>
      <c r="U42" s="13">
        <f t="shared" si="72"/>
        <v>0</v>
      </c>
    </row>
    <row r="43" spans="2:21" s="8" customFormat="1" ht="16.5" customHeight="1" x14ac:dyDescent="0.25">
      <c r="B43" s="159"/>
      <c r="C43" s="39">
        <f t="shared" si="73"/>
        <v>42643</v>
      </c>
      <c r="D43" s="43"/>
      <c r="E43" s="115"/>
      <c r="F43" s="116"/>
      <c r="G43" s="127">
        <f>IF(L43="X",Gesamt!$D$9,
IF(K43="X",Gesamt!$D$10,
IF(F43-E43&lt;0,F43-E43+24,F43-E43)))</f>
        <v>0</v>
      </c>
      <c r="H43" s="121">
        <f>SUM(M43:Q43)</f>
        <v>0</v>
      </c>
      <c r="I43" s="15">
        <f t="shared" si="61"/>
        <v>0</v>
      </c>
      <c r="J43" s="16">
        <f t="shared" si="62"/>
        <v>0</v>
      </c>
      <c r="K43" s="19" t="str">
        <f>IF(D43="Urlaub","X","")</f>
        <v/>
      </c>
      <c r="L43" s="17" t="str">
        <f t="shared" si="64"/>
        <v/>
      </c>
      <c r="M43" s="12">
        <f t="shared" si="65"/>
        <v>0</v>
      </c>
      <c r="N43" s="13" t="str">
        <f t="shared" si="66"/>
        <v/>
      </c>
      <c r="O43" s="13" t="str">
        <f t="shared" si="67"/>
        <v/>
      </c>
      <c r="P43" s="13" t="str">
        <f t="shared" si="68"/>
        <v/>
      </c>
      <c r="Q43" s="13" t="str">
        <f t="shared" si="69"/>
        <v/>
      </c>
      <c r="R43" s="13" t="b">
        <f>NOT(ISERROR(MATCH(C43,Feiertage!$C:$C,0)))</f>
        <v>0</v>
      </c>
      <c r="S43" s="13">
        <f t="shared" si="70"/>
        <v>0</v>
      </c>
      <c r="T43" s="13">
        <f t="shared" si="71"/>
        <v>0</v>
      </c>
      <c r="U43" s="13">
        <f t="shared" si="72"/>
        <v>0</v>
      </c>
    </row>
    <row r="44" spans="2:21" s="8" customFormat="1" ht="16.5" customHeight="1" x14ac:dyDescent="0.25">
      <c r="B44" s="159"/>
      <c r="C44" s="39">
        <f t="shared" si="73"/>
        <v>42644</v>
      </c>
      <c r="D44" s="43"/>
      <c r="E44" s="115"/>
      <c r="F44" s="116"/>
      <c r="G44" s="127">
        <f>IF(L44="X",Gesamt!$D$9,
IF(K44="X",Gesamt!$D$10,
IF(F44-E44&lt;0,F44-E44+24,F44-E44)))</f>
        <v>0</v>
      </c>
      <c r="H44" s="121">
        <f t="shared" ref="H44:H45" si="74">SUM(M44:Q44)</f>
        <v>0</v>
      </c>
      <c r="I44" s="15">
        <f t="shared" si="61"/>
        <v>0</v>
      </c>
      <c r="J44" s="16">
        <f t="shared" si="62"/>
        <v>0</v>
      </c>
      <c r="K44" s="19" t="str">
        <f>IF(D44="Urlaub","X","")</f>
        <v/>
      </c>
      <c r="L44" s="17" t="str">
        <f t="shared" si="64"/>
        <v/>
      </c>
      <c r="M44" s="20" t="str">
        <f t="shared" si="65"/>
        <v/>
      </c>
      <c r="N44" s="21" t="str">
        <f t="shared" si="66"/>
        <v/>
      </c>
      <c r="O44" s="21" t="str">
        <f t="shared" si="67"/>
        <v/>
      </c>
      <c r="P44" s="21" t="str">
        <f t="shared" si="68"/>
        <v/>
      </c>
      <c r="Q44" s="21">
        <f t="shared" si="69"/>
        <v>0</v>
      </c>
      <c r="R44" s="21" t="b">
        <f>NOT(ISERROR(MATCH(C44,Feiertage!$C:$C,0)))</f>
        <v>0</v>
      </c>
      <c r="S44" s="21">
        <f t="shared" si="70"/>
        <v>0</v>
      </c>
      <c r="T44" s="21">
        <f t="shared" si="71"/>
        <v>0</v>
      </c>
      <c r="U44" s="21">
        <f t="shared" si="72"/>
        <v>0</v>
      </c>
    </row>
    <row r="45" spans="2:21" s="28" customFormat="1" ht="16.5" customHeight="1" x14ac:dyDescent="0.25">
      <c r="B45" s="159"/>
      <c r="C45" s="40">
        <f t="shared" si="73"/>
        <v>42645</v>
      </c>
      <c r="D45" s="44"/>
      <c r="E45" s="117"/>
      <c r="F45" s="118"/>
      <c r="G45" s="128">
        <f>IF(L45="X",Gesamt!$D$9,
IF(K45="X",Gesamt!$D$10,
IF(F45-E45&lt;0,F45-E45+24,F45-E45)))</f>
        <v>0</v>
      </c>
      <c r="H45" s="122">
        <f t="shared" si="74"/>
        <v>0</v>
      </c>
      <c r="I45" s="22">
        <f t="shared" si="61"/>
        <v>0</v>
      </c>
      <c r="J45" s="23">
        <f t="shared" si="62"/>
        <v>0</v>
      </c>
      <c r="K45" s="24" t="str">
        <f>IF(D45="Urlaub","X","")</f>
        <v/>
      </c>
      <c r="L45" s="25" t="str">
        <f>IF(D45="Krank","X","")</f>
        <v/>
      </c>
      <c r="M45" s="26" t="str">
        <f t="shared" si="65"/>
        <v/>
      </c>
      <c r="N45" s="27" t="str">
        <f>IF(R45,U45,"")</f>
        <v/>
      </c>
      <c r="O45" s="27">
        <f>IF(AND(NOT(R45),R46),SUM(S45:T45),"")</f>
        <v>0</v>
      </c>
      <c r="P45" s="27" t="str">
        <f t="shared" si="68"/>
        <v/>
      </c>
      <c r="Q45" s="27" t="str">
        <f t="shared" si="69"/>
        <v/>
      </c>
      <c r="R45" s="27" t="b">
        <f>NOT(ISERROR(MATCH(C45,Feiertage!$C:$C,0)))</f>
        <v>0</v>
      </c>
      <c r="S45" s="27">
        <f t="shared" si="70"/>
        <v>0</v>
      </c>
      <c r="T45" s="27">
        <f t="shared" si="71"/>
        <v>0</v>
      </c>
      <c r="U45" s="27">
        <f t="shared" si="72"/>
        <v>0</v>
      </c>
    </row>
    <row r="46" spans="2:21" s="28" customFormat="1" ht="16.5" customHeight="1" thickBot="1" x14ac:dyDescent="0.3">
      <c r="B46" s="160"/>
      <c r="C46" s="109">
        <f>C45+1</f>
        <v>42646</v>
      </c>
      <c r="D46" s="110"/>
      <c r="E46" s="161" t="s">
        <v>56</v>
      </c>
      <c r="F46" s="162"/>
      <c r="G46" s="129">
        <f>SUM(G39:G45)</f>
        <v>0</v>
      </c>
      <c r="H46" s="123">
        <f>SUM(H39:H45)</f>
        <v>0</v>
      </c>
      <c r="I46" s="29">
        <f>SUM(I39:I45)</f>
        <v>0</v>
      </c>
      <c r="J46" s="30">
        <f>SUM(J39:J45)</f>
        <v>0</v>
      </c>
      <c r="K46" s="31">
        <f>COUNTIF(K39:K45,"X")</f>
        <v>0</v>
      </c>
      <c r="L46" s="32">
        <f>COUNTIF(L39:L45,"X")</f>
        <v>0</v>
      </c>
      <c r="M46" s="33"/>
      <c r="N46" s="34"/>
      <c r="O46" s="34"/>
      <c r="P46" s="34"/>
      <c r="Q46" s="34"/>
      <c r="R46" s="34" t="b">
        <f>NOT(ISERROR(MATCH(C46,Feiertage!$C:$C,0)))</f>
        <v>1</v>
      </c>
      <c r="S46" s="34"/>
      <c r="T46" s="34"/>
      <c r="U46" s="35"/>
    </row>
    <row r="47" spans="2:21" s="8" customFormat="1" ht="16.5" customHeight="1" x14ac:dyDescent="0.25">
      <c r="B47" s="158" t="b">
        <f>IF(MONTH(C47)=MONTH($C$1),WEEKNUM(C47,21))</f>
        <v>0</v>
      </c>
      <c r="C47" s="38">
        <f>C45+1</f>
        <v>42646</v>
      </c>
      <c r="D47" s="41"/>
      <c r="E47" s="111"/>
      <c r="F47" s="112"/>
      <c r="G47" s="126">
        <f>IF(L47="X",Gesamt!$D$9,
IF(K47="X",Gesamt!$D$10,
IF(F47-E47&lt;0,F47-E47+24,F47-E47)))</f>
        <v>0</v>
      </c>
      <c r="H47" s="120">
        <f t="shared" ref="H47:H50" si="75">SUM(M47:Q47)</f>
        <v>0</v>
      </c>
      <c r="I47" s="9">
        <f t="shared" ref="I47:I53" si="76">IF(AND(NOT(R48),WEEKDAY(C48,2)=7),
    IF(E47&gt;F47,F47,0),
    IF(AND(NOT(R47),WEEKDAY(C47,2)=7),
        IF(E47&gt;F47,24-E47,F47-E47),
        0))</f>
        <v>0</v>
      </c>
      <c r="J47" s="10">
        <f t="shared" ref="J47:J53" si="77">IF(AND(R47,R48),
    IF(E47&gt;F47,24-E47+F47,F47-E47),
    IF(R47,
        IF(E47&gt;F47,24-E47,F47-E47),
        IF(AND(R48,E47&gt;F47),F47,0)))</f>
        <v>0</v>
      </c>
      <c r="K47" s="7" t="str">
        <f t="shared" ref="K47:K50" si="78">IF(D47="Urlaub","X","")</f>
        <v/>
      </c>
      <c r="L47" s="11" t="str">
        <f t="shared" ref="L47:L52" si="79">IF(D47="Krank","X","")</f>
        <v/>
      </c>
      <c r="M47" s="12" t="str">
        <f t="shared" ref="M47:M53" si="80">IF(OR(R47,R48,WEEKDAY(C47,2)=7,WEEKDAY(C48,2)=7),"",SUM(S47:U47))</f>
        <v/>
      </c>
      <c r="N47" s="13">
        <f t="shared" ref="N47:N52" si="81">IF(R47,U47,"")</f>
        <v>0</v>
      </c>
      <c r="O47" s="13" t="str">
        <f t="shared" ref="O47:O52" si="82">IF(AND(NOT(R47),R48),SUM(S47:T47),"")</f>
        <v/>
      </c>
      <c r="P47" s="13" t="str">
        <f t="shared" ref="P47:P53" si="83">IF(AND(WEEKDAY(C47,2)=7,NOT(R47),NOT(R48)),U47,"")</f>
        <v/>
      </c>
      <c r="Q47" s="13" t="str">
        <f t="shared" ref="Q47:Q53" si="84">IF(AND(WEEKDAY(C48,2)=7,NOT(R47),NOT(R48)),SUM(S47:T47),"")</f>
        <v/>
      </c>
      <c r="R47" s="13" t="b">
        <f>NOT(ISERROR(MATCH(C47,Feiertage!$C:$C,0)))</f>
        <v>1</v>
      </c>
      <c r="S47" s="13">
        <f t="shared" ref="S47:S53" si="85">IF(OR(E47&gt;F47,F47&gt;6),
    IF(E47&lt;=6,6-E47,0),
    F47-E47)</f>
        <v>0</v>
      </c>
      <c r="T47" s="13">
        <f t="shared" ref="T47:T53" si="86">IF(E47&gt;F47,MIN(24-E47,4),
    IF(E47&gt;=20,F47-E47,MAX(F47-20,0)))</f>
        <v>0</v>
      </c>
      <c r="U47" s="13">
        <f t="shared" ref="U47:U53" si="87">IF(E47&gt;F47,MIN(F47,6),0)</f>
        <v>0</v>
      </c>
    </row>
    <row r="48" spans="2:21" s="8" customFormat="1" ht="16.5" customHeight="1" x14ac:dyDescent="0.25">
      <c r="B48" s="159"/>
      <c r="C48" s="39">
        <f>C47+1</f>
        <v>42647</v>
      </c>
      <c r="D48" s="42"/>
      <c r="E48" s="113"/>
      <c r="F48" s="114"/>
      <c r="G48" s="127">
        <f>IF(L48="X",Gesamt!$D$9,
IF(K48="X",Gesamt!$D$10,
IF(F48-E48&lt;0,F48-E48+24,F48-E48)))</f>
        <v>0</v>
      </c>
      <c r="H48" s="121">
        <f t="shared" si="75"/>
        <v>0</v>
      </c>
      <c r="I48" s="15">
        <f t="shared" si="76"/>
        <v>0</v>
      </c>
      <c r="J48" s="16">
        <f t="shared" si="77"/>
        <v>0</v>
      </c>
      <c r="K48" s="14" t="str">
        <f t="shared" si="78"/>
        <v/>
      </c>
      <c r="L48" s="17" t="str">
        <f t="shared" si="79"/>
        <v/>
      </c>
      <c r="M48" s="12">
        <f t="shared" si="80"/>
        <v>0</v>
      </c>
      <c r="N48" s="13" t="str">
        <f t="shared" si="81"/>
        <v/>
      </c>
      <c r="O48" s="13" t="str">
        <f t="shared" si="82"/>
        <v/>
      </c>
      <c r="P48" s="13" t="str">
        <f t="shared" si="83"/>
        <v/>
      </c>
      <c r="Q48" s="13" t="str">
        <f t="shared" si="84"/>
        <v/>
      </c>
      <c r="R48" s="13" t="b">
        <f>NOT(ISERROR(MATCH(C48,Feiertage!$C:$C,0)))</f>
        <v>0</v>
      </c>
      <c r="S48" s="13">
        <f t="shared" si="85"/>
        <v>0</v>
      </c>
      <c r="T48" s="13">
        <f t="shared" si="86"/>
        <v>0</v>
      </c>
      <c r="U48" s="13">
        <f t="shared" si="87"/>
        <v>0</v>
      </c>
    </row>
    <row r="49" spans="2:21" s="8" customFormat="1" ht="16.5" customHeight="1" x14ac:dyDescent="0.25">
      <c r="B49" s="159"/>
      <c r="C49" s="39">
        <f t="shared" ref="C49:C53" si="88">C48+1</f>
        <v>42648</v>
      </c>
      <c r="D49" s="42"/>
      <c r="E49" s="113"/>
      <c r="F49" s="114"/>
      <c r="G49" s="127">
        <f>IF(L49="X",Gesamt!$D$9,
IF(K49="X",Gesamt!$D$10,
IF(F49-E49&lt;0,F49-E49+24,F49-E49)))</f>
        <v>0</v>
      </c>
      <c r="H49" s="121">
        <f t="shared" si="75"/>
        <v>0</v>
      </c>
      <c r="I49" s="15">
        <f t="shared" si="76"/>
        <v>0</v>
      </c>
      <c r="J49" s="16">
        <f t="shared" si="77"/>
        <v>0</v>
      </c>
      <c r="K49" s="14" t="str">
        <f t="shared" si="78"/>
        <v/>
      </c>
      <c r="L49" s="17" t="str">
        <f t="shared" si="79"/>
        <v/>
      </c>
      <c r="M49" s="12">
        <f t="shared" si="80"/>
        <v>0</v>
      </c>
      <c r="N49" s="13" t="str">
        <f t="shared" si="81"/>
        <v/>
      </c>
      <c r="O49" s="13" t="str">
        <f t="shared" si="82"/>
        <v/>
      </c>
      <c r="P49" s="13" t="str">
        <f t="shared" si="83"/>
        <v/>
      </c>
      <c r="Q49" s="13" t="str">
        <f t="shared" si="84"/>
        <v/>
      </c>
      <c r="R49" s="13" t="b">
        <f>NOT(ISERROR(MATCH(C49,Feiertage!$C:$C,0)))</f>
        <v>0</v>
      </c>
      <c r="S49" s="13">
        <f t="shared" si="85"/>
        <v>0</v>
      </c>
      <c r="T49" s="13">
        <f t="shared" si="86"/>
        <v>0</v>
      </c>
      <c r="U49" s="13">
        <f t="shared" si="87"/>
        <v>0</v>
      </c>
    </row>
    <row r="50" spans="2:21" s="8" customFormat="1" ht="16.5" customHeight="1" x14ac:dyDescent="0.25">
      <c r="B50" s="159"/>
      <c r="C50" s="39">
        <f t="shared" si="88"/>
        <v>42649</v>
      </c>
      <c r="D50" s="43"/>
      <c r="E50" s="115"/>
      <c r="F50" s="116"/>
      <c r="G50" s="127">
        <f>IF(L50="X",Gesamt!$D$9,
IF(K50="X",Gesamt!$D$10,
IF(F50-E50&lt;0,F50-E50+24,F50-E50)))</f>
        <v>0</v>
      </c>
      <c r="H50" s="121">
        <f t="shared" si="75"/>
        <v>0</v>
      </c>
      <c r="I50" s="15">
        <f t="shared" si="76"/>
        <v>0</v>
      </c>
      <c r="J50" s="16">
        <f t="shared" si="77"/>
        <v>0</v>
      </c>
      <c r="K50" s="19" t="str">
        <f t="shared" si="78"/>
        <v/>
      </c>
      <c r="L50" s="17" t="str">
        <f t="shared" si="79"/>
        <v/>
      </c>
      <c r="M50" s="12">
        <f t="shared" si="80"/>
        <v>0</v>
      </c>
      <c r="N50" s="13" t="str">
        <f t="shared" si="81"/>
        <v/>
      </c>
      <c r="O50" s="13" t="str">
        <f t="shared" si="82"/>
        <v/>
      </c>
      <c r="P50" s="13" t="str">
        <f t="shared" si="83"/>
        <v/>
      </c>
      <c r="Q50" s="13" t="str">
        <f t="shared" si="84"/>
        <v/>
      </c>
      <c r="R50" s="13" t="b">
        <f>NOT(ISERROR(MATCH(C50,Feiertage!$C:$C,0)))</f>
        <v>0</v>
      </c>
      <c r="S50" s="13">
        <f t="shared" si="85"/>
        <v>0</v>
      </c>
      <c r="T50" s="13">
        <f t="shared" si="86"/>
        <v>0</v>
      </c>
      <c r="U50" s="13">
        <f t="shared" si="87"/>
        <v>0</v>
      </c>
    </row>
    <row r="51" spans="2:21" s="8" customFormat="1" ht="16.5" customHeight="1" x14ac:dyDescent="0.25">
      <c r="B51" s="159"/>
      <c r="C51" s="39">
        <f t="shared" si="88"/>
        <v>42650</v>
      </c>
      <c r="D51" s="43"/>
      <c r="E51" s="115"/>
      <c r="F51" s="116"/>
      <c r="G51" s="127">
        <f>IF(L51="X",Gesamt!$D$9,
IF(K51="X",Gesamt!$D$10,
IF(F51-E51&lt;0,F51-E51+24,F51-E51)))</f>
        <v>0</v>
      </c>
      <c r="H51" s="121">
        <f>SUM(M51:Q51)</f>
        <v>0</v>
      </c>
      <c r="I51" s="15">
        <f t="shared" si="76"/>
        <v>0</v>
      </c>
      <c r="J51" s="16">
        <f t="shared" si="77"/>
        <v>0</v>
      </c>
      <c r="K51" s="19" t="str">
        <f>IF(D51="Urlaub","X","")</f>
        <v/>
      </c>
      <c r="L51" s="17" t="str">
        <f t="shared" si="79"/>
        <v/>
      </c>
      <c r="M51" s="12">
        <f t="shared" si="80"/>
        <v>0</v>
      </c>
      <c r="N51" s="13" t="str">
        <f t="shared" si="81"/>
        <v/>
      </c>
      <c r="O51" s="13" t="str">
        <f t="shared" si="82"/>
        <v/>
      </c>
      <c r="P51" s="13" t="str">
        <f t="shared" si="83"/>
        <v/>
      </c>
      <c r="Q51" s="13" t="str">
        <f t="shared" si="84"/>
        <v/>
      </c>
      <c r="R51" s="13" t="b">
        <f>NOT(ISERROR(MATCH(C51,Feiertage!$C:$C,0)))</f>
        <v>0</v>
      </c>
      <c r="S51" s="13">
        <f t="shared" si="85"/>
        <v>0</v>
      </c>
      <c r="T51" s="13">
        <f t="shared" si="86"/>
        <v>0</v>
      </c>
      <c r="U51" s="13">
        <f t="shared" si="87"/>
        <v>0</v>
      </c>
    </row>
    <row r="52" spans="2:21" s="8" customFormat="1" ht="16.5" customHeight="1" x14ac:dyDescent="0.25">
      <c r="B52" s="159"/>
      <c r="C52" s="39">
        <f t="shared" si="88"/>
        <v>42651</v>
      </c>
      <c r="D52" s="43"/>
      <c r="E52" s="115"/>
      <c r="F52" s="116"/>
      <c r="G52" s="127">
        <f>IF(L52="X",Gesamt!$D$9,
IF(K52="X",Gesamt!$D$10,
IF(F52-E52&lt;0,F52-E52+24,F52-E52)))</f>
        <v>0</v>
      </c>
      <c r="H52" s="121">
        <f t="shared" ref="H52:H53" si="89">SUM(M52:Q52)</f>
        <v>0</v>
      </c>
      <c r="I52" s="15">
        <f t="shared" si="76"/>
        <v>0</v>
      </c>
      <c r="J52" s="16">
        <f t="shared" si="77"/>
        <v>0</v>
      </c>
      <c r="K52" s="19" t="str">
        <f>IF(D52="Urlaub","X","")</f>
        <v/>
      </c>
      <c r="L52" s="17" t="str">
        <f t="shared" si="79"/>
        <v/>
      </c>
      <c r="M52" s="20" t="str">
        <f t="shared" si="80"/>
        <v/>
      </c>
      <c r="N52" s="21" t="str">
        <f t="shared" si="81"/>
        <v/>
      </c>
      <c r="O52" s="21" t="str">
        <f t="shared" si="82"/>
        <v/>
      </c>
      <c r="P52" s="21" t="str">
        <f t="shared" si="83"/>
        <v/>
      </c>
      <c r="Q52" s="21">
        <f t="shared" si="84"/>
        <v>0</v>
      </c>
      <c r="R52" s="21" t="b">
        <f>NOT(ISERROR(MATCH(C52,Feiertage!$C:$C,0)))</f>
        <v>0</v>
      </c>
      <c r="S52" s="21">
        <f t="shared" si="85"/>
        <v>0</v>
      </c>
      <c r="T52" s="21">
        <f t="shared" si="86"/>
        <v>0</v>
      </c>
      <c r="U52" s="21">
        <f t="shared" si="87"/>
        <v>0</v>
      </c>
    </row>
    <row r="53" spans="2:21" s="28" customFormat="1" ht="16.5" customHeight="1" x14ac:dyDescent="0.25">
      <c r="B53" s="159"/>
      <c r="C53" s="40">
        <f t="shared" si="88"/>
        <v>42652</v>
      </c>
      <c r="D53" s="44"/>
      <c r="E53" s="117"/>
      <c r="F53" s="118"/>
      <c r="G53" s="128">
        <f>IF(L53="X",Gesamt!$D$9,
IF(K53="X",Gesamt!$D$10,
IF(F53-E53&lt;0,F53-E53+24,F53-E53)))</f>
        <v>0</v>
      </c>
      <c r="H53" s="122">
        <f t="shared" si="89"/>
        <v>0</v>
      </c>
      <c r="I53" s="22">
        <f t="shared" si="76"/>
        <v>0</v>
      </c>
      <c r="J53" s="23">
        <f t="shared" si="77"/>
        <v>0</v>
      </c>
      <c r="K53" s="24" t="str">
        <f>IF(D53="Urlaub","X","")</f>
        <v/>
      </c>
      <c r="L53" s="25" t="str">
        <f>IF(D53="Krank","X","")</f>
        <v/>
      </c>
      <c r="M53" s="26" t="str">
        <f t="shared" si="80"/>
        <v/>
      </c>
      <c r="N53" s="27" t="str">
        <f>IF(R53,U53,"")</f>
        <v/>
      </c>
      <c r="O53" s="27" t="str">
        <f>IF(AND(NOT(R53),R54),SUM(S53:T53),"")</f>
        <v/>
      </c>
      <c r="P53" s="27">
        <f t="shared" si="83"/>
        <v>0</v>
      </c>
      <c r="Q53" s="27" t="str">
        <f t="shared" si="84"/>
        <v/>
      </c>
      <c r="R53" s="27" t="b">
        <f>NOT(ISERROR(MATCH(C53,Feiertage!$C:$C,0)))</f>
        <v>0</v>
      </c>
      <c r="S53" s="27">
        <f t="shared" si="85"/>
        <v>0</v>
      </c>
      <c r="T53" s="27">
        <f t="shared" si="86"/>
        <v>0</v>
      </c>
      <c r="U53" s="27">
        <f t="shared" si="87"/>
        <v>0</v>
      </c>
    </row>
    <row r="54" spans="2:21" s="28" customFormat="1" ht="16.5" customHeight="1" thickBot="1" x14ac:dyDescent="0.3">
      <c r="B54" s="160"/>
      <c r="C54" s="109">
        <f>C53+1</f>
        <v>42653</v>
      </c>
      <c r="D54" s="110"/>
      <c r="E54" s="161" t="s">
        <v>56</v>
      </c>
      <c r="F54" s="162"/>
      <c r="G54" s="130">
        <f>SUM(G47:G53)</f>
        <v>0</v>
      </c>
      <c r="H54" s="124">
        <f>SUM(H47:H53)</f>
        <v>0</v>
      </c>
      <c r="I54" s="60">
        <f>SUM(I47:I53)</f>
        <v>0</v>
      </c>
      <c r="J54" s="61">
        <f>SUM(J47:J53)</f>
        <v>0</v>
      </c>
      <c r="K54" s="62">
        <f>COUNTIF(K47:K53,"X")</f>
        <v>0</v>
      </c>
      <c r="L54" s="63">
        <f>COUNTIF(L47:L53,"X")</f>
        <v>0</v>
      </c>
      <c r="M54" s="33"/>
      <c r="N54" s="34"/>
      <c r="O54" s="34"/>
      <c r="P54" s="34"/>
      <c r="Q54" s="34"/>
      <c r="R54" s="34" t="b">
        <f>NOT(ISERROR(MATCH(C54,Feiertage!$C:$C,0)))</f>
        <v>0</v>
      </c>
      <c r="S54" s="34"/>
      <c r="T54" s="34"/>
      <c r="U54" s="35"/>
    </row>
    <row r="55" spans="2:21" s="28" customFormat="1" ht="16.5" customHeight="1" thickTop="1" thickBot="1" x14ac:dyDescent="0.3">
      <c r="B55" s="48"/>
      <c r="C55" s="166"/>
      <c r="D55" s="167"/>
      <c r="E55" s="163" t="s">
        <v>20</v>
      </c>
      <c r="F55" s="164"/>
      <c r="G55" s="131">
        <f ca="1">SUMIF($E$7:$F$54,"Woche",G$7:G$54)</f>
        <v>0</v>
      </c>
      <c r="H55" s="125">
        <f t="shared" ref="H55:L55" ca="1" si="90">SUMIF($E$7:$F$54,"Woche",H$7:H$54)</f>
        <v>0</v>
      </c>
      <c r="I55" s="64">
        <f t="shared" ca="1" si="90"/>
        <v>0</v>
      </c>
      <c r="J55" s="65">
        <f t="shared" ca="1" si="90"/>
        <v>0</v>
      </c>
      <c r="K55" s="66">
        <f t="shared" ca="1" si="90"/>
        <v>0</v>
      </c>
      <c r="L55" s="67">
        <f t="shared" ca="1" si="90"/>
        <v>0</v>
      </c>
      <c r="M55" s="36"/>
      <c r="N55" s="36"/>
      <c r="O55" s="37"/>
      <c r="P55" s="36"/>
      <c r="Q55" s="36"/>
      <c r="T55" s="5"/>
      <c r="U55" s="5"/>
    </row>
  </sheetData>
  <mergeCells count="27">
    <mergeCell ref="C1:L1"/>
    <mergeCell ref="D2:E2"/>
    <mergeCell ref="D4:E4"/>
    <mergeCell ref="H4:K4"/>
    <mergeCell ref="M5:M6"/>
    <mergeCell ref="B23:B30"/>
    <mergeCell ref="E30:F30"/>
    <mergeCell ref="O5:O6"/>
    <mergeCell ref="P5:P6"/>
    <mergeCell ref="Q5:Q6"/>
    <mergeCell ref="N5:N6"/>
    <mergeCell ref="U5:U6"/>
    <mergeCell ref="B7:B14"/>
    <mergeCell ref="E14:F14"/>
    <mergeCell ref="B15:B22"/>
    <mergeCell ref="E22:F22"/>
    <mergeCell ref="R5:R6"/>
    <mergeCell ref="S5:S6"/>
    <mergeCell ref="T5:T6"/>
    <mergeCell ref="C55:D55"/>
    <mergeCell ref="E55:F55"/>
    <mergeCell ref="B31:B38"/>
    <mergeCell ref="E38:F38"/>
    <mergeCell ref="B39:B46"/>
    <mergeCell ref="E46:F46"/>
    <mergeCell ref="B47:B54"/>
    <mergeCell ref="E54:F54"/>
  </mergeCells>
  <conditionalFormatting sqref="C7:C53">
    <cfRule type="expression" dxfId="7" priority="11">
      <formula>OR(WEEKDAY(C7,2)=6,WEEKDAY(C7,2)=7,R7)</formula>
    </cfRule>
    <cfRule type="expression" dxfId="6" priority="12">
      <formula>MONTH(C7)&lt;&gt;MONTH($C$1)</formula>
    </cfRule>
  </conditionalFormatting>
  <pageMargins left="0.70866141732283472" right="0.11811023622047245" top="0.59055118110236227" bottom="0.59055118110236227" header="0.78740157480314965" footer="0.78740157480314965"/>
  <pageSetup paperSize="9" scale="83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B1:U55"/>
  <sheetViews>
    <sheetView showGridLines="0" zoomScaleNormal="100" zoomScaleSheetLayoutView="100" zoomScalePageLayoutView="182" workbookViewId="0">
      <pane ySplit="6" topLeftCell="A7" activePane="bottomLeft" state="frozen"/>
      <selection activeCell="D7" sqref="D7"/>
      <selection pane="bottomLeft" activeCell="D7" sqref="D7"/>
    </sheetView>
  </sheetViews>
  <sheetFormatPr baseColWidth="10" defaultColWidth="9" defaultRowHeight="15" x14ac:dyDescent="0.25"/>
  <cols>
    <col min="1" max="1" width="2.85546875" customWidth="1"/>
    <col min="2" max="2" width="4.42578125" customWidth="1"/>
    <col min="3" max="3" width="14.28515625" style="1" customWidth="1"/>
    <col min="4" max="4" width="20" style="1" customWidth="1"/>
    <col min="5" max="12" width="8.5703125" style="1" customWidth="1"/>
    <col min="13" max="18" width="10.7109375" style="1" hidden="1" customWidth="1"/>
    <col min="19" max="21" width="11.28515625" style="1" hidden="1" customWidth="1"/>
  </cols>
  <sheetData>
    <row r="1" spans="2:21" ht="30" customHeight="1" x14ac:dyDescent="0.25">
      <c r="C1" s="165">
        <f>DATE(Gesamt!H3,10,1)</f>
        <v>42644</v>
      </c>
      <c r="D1" s="165"/>
      <c r="E1" s="165"/>
      <c r="F1" s="165"/>
      <c r="G1" s="165"/>
      <c r="H1" s="165"/>
      <c r="I1" s="165"/>
      <c r="J1" s="165"/>
      <c r="K1" s="165"/>
      <c r="L1" s="165"/>
    </row>
    <row r="2" spans="2:21" ht="18.75" x14ac:dyDescent="0.3">
      <c r="C2" s="49" t="s">
        <v>1</v>
      </c>
      <c r="D2" s="145">
        <f>Gesamt!C3</f>
        <v>0</v>
      </c>
      <c r="E2" s="145"/>
      <c r="F2" s="45"/>
      <c r="G2" s="45"/>
      <c r="H2" s="45"/>
      <c r="I2" s="45"/>
      <c r="J2" s="45"/>
      <c r="K2" s="45"/>
      <c r="M2" s="4"/>
      <c r="O2" s="4"/>
    </row>
    <row r="3" spans="2:21" ht="15" customHeight="1" x14ac:dyDescent="0.3">
      <c r="C3" s="45"/>
      <c r="D3" s="45"/>
      <c r="E3" s="46"/>
      <c r="F3" s="45"/>
      <c r="G3" s="45"/>
      <c r="H3" s="45"/>
      <c r="I3" s="45"/>
      <c r="J3" s="45"/>
      <c r="K3" s="45"/>
    </row>
    <row r="4" spans="2:21" ht="18.75" x14ac:dyDescent="0.3">
      <c r="C4" s="49" t="s">
        <v>2</v>
      </c>
      <c r="D4" s="145">
        <f>Gesamt!C5</f>
        <v>0</v>
      </c>
      <c r="E4" s="145"/>
      <c r="F4" s="45"/>
      <c r="G4" s="49" t="s">
        <v>3</v>
      </c>
      <c r="H4" s="145">
        <f>Gesamt!H5</f>
        <v>0</v>
      </c>
      <c r="I4" s="145"/>
      <c r="J4" s="145"/>
      <c r="K4" s="145"/>
    </row>
    <row r="5" spans="2:21" ht="18.75" customHeight="1" thickBot="1" x14ac:dyDescent="0.3">
      <c r="D5" s="2"/>
      <c r="E5" s="2"/>
      <c r="M5" s="153" t="s">
        <v>21</v>
      </c>
      <c r="N5" s="151" t="s">
        <v>38</v>
      </c>
      <c r="O5" s="151" t="s">
        <v>35</v>
      </c>
      <c r="P5" s="151" t="s">
        <v>36</v>
      </c>
      <c r="Q5" s="151" t="s">
        <v>37</v>
      </c>
      <c r="R5" s="153" t="s">
        <v>34</v>
      </c>
      <c r="S5" s="153" t="s">
        <v>39</v>
      </c>
      <c r="T5" s="153" t="s">
        <v>40</v>
      </c>
      <c r="U5" s="151" t="s">
        <v>42</v>
      </c>
    </row>
    <row r="6" spans="2:21" ht="18.75" customHeight="1" thickBot="1" x14ac:dyDescent="0.3">
      <c r="B6" s="47"/>
      <c r="C6" s="53" t="s">
        <v>22</v>
      </c>
      <c r="D6" s="54" t="s">
        <v>23</v>
      </c>
      <c r="E6" s="55" t="s">
        <v>24</v>
      </c>
      <c r="F6" s="56" t="s">
        <v>25</v>
      </c>
      <c r="G6" s="53" t="s">
        <v>26</v>
      </c>
      <c r="H6" s="119" t="s">
        <v>21</v>
      </c>
      <c r="I6" s="57" t="s">
        <v>27</v>
      </c>
      <c r="J6" s="56" t="s">
        <v>28</v>
      </c>
      <c r="K6" s="55" t="s">
        <v>5</v>
      </c>
      <c r="L6" s="56" t="s">
        <v>6</v>
      </c>
      <c r="M6" s="154"/>
      <c r="N6" s="152"/>
      <c r="O6" s="152"/>
      <c r="P6" s="152"/>
      <c r="Q6" s="152"/>
      <c r="R6" s="154"/>
      <c r="S6" s="154"/>
      <c r="T6" s="154"/>
      <c r="U6" s="152"/>
    </row>
    <row r="7" spans="2:21" s="8" customFormat="1" ht="16.5" customHeight="1" x14ac:dyDescent="0.25">
      <c r="B7" s="155">
        <f>WEEKNUM(C7,21)</f>
        <v>39</v>
      </c>
      <c r="C7" s="38">
        <f>C1-WEEKDAY(C1,3)</f>
        <v>42639</v>
      </c>
      <c r="D7" s="41"/>
      <c r="E7" s="111"/>
      <c r="F7" s="112"/>
      <c r="G7" s="126">
        <f>IF(L7="X",Gesamt!$D$9,
IF(K7="X",Gesamt!$D$10,
IF(F7-E7&lt;0,F7-E7+24,F7-E7)))</f>
        <v>0</v>
      </c>
      <c r="H7" s="120">
        <f t="shared" ref="H7:H10" si="0">SUM(M7:Q7)</f>
        <v>0</v>
      </c>
      <c r="I7" s="9">
        <f t="shared" ref="I7:I13" si="1">IF(AND(NOT(R8),WEEKDAY(C8,2)=7),
    IF(E7&gt;F7,F7,0),
    IF(AND(NOT(R7),WEEKDAY(C7,2)=7),
        IF(E7&gt;F7,24-E7,F7-E7),
        0))</f>
        <v>0</v>
      </c>
      <c r="J7" s="10">
        <f t="shared" ref="J7:J13" si="2">IF(AND(R7,R8),
    IF(E7&gt;F7,24-E7+F7,F7-E7),
    IF(R7,
        IF(E7&gt;F7,24-E7,F7-E7),
        IF(AND(R8,E7&gt;F7),F7,0)))</f>
        <v>0</v>
      </c>
      <c r="K7" s="7" t="str">
        <f t="shared" ref="K7:K10" si="3">IF(D7="Urlaub","X","")</f>
        <v/>
      </c>
      <c r="L7" s="11" t="str">
        <f t="shared" ref="L7:L12" si="4">IF(D7="Krank","X","")</f>
        <v/>
      </c>
      <c r="M7" s="12">
        <f t="shared" ref="M7:M13" si="5">IF(OR(R7,R8,WEEKDAY(C7,2)=7,WEEKDAY(C8,2)=7),"",SUM(S7:U7))</f>
        <v>0</v>
      </c>
      <c r="N7" s="13" t="str">
        <f t="shared" ref="N7:N12" si="6">IF(R7,U7,"")</f>
        <v/>
      </c>
      <c r="O7" s="13" t="str">
        <f t="shared" ref="O7:O12" si="7">IF(AND(NOT(R7),R8),SUM(S7:T7),"")</f>
        <v/>
      </c>
      <c r="P7" s="13" t="str">
        <f t="shared" ref="P7:P13" si="8">IF(AND(WEEKDAY(C7,2)=7,NOT(R7),NOT(R8)),U7,"")</f>
        <v/>
      </c>
      <c r="Q7" s="13" t="str">
        <f t="shared" ref="Q7:Q13" si="9">IF(AND(WEEKDAY(C8,2)=7,NOT(R7),NOT(R8)),SUM(S7:T7),"")</f>
        <v/>
      </c>
      <c r="R7" s="13" t="b">
        <f>NOT(ISERROR(MATCH(C7,Feiertage!$C:$C,0)))</f>
        <v>0</v>
      </c>
      <c r="S7" s="13">
        <f t="shared" ref="S7:S13" si="10">IF(OR(E7&gt;F7,F7&gt;6),
    IF(E7&lt;=6,6-E7,0),
    F7-E7)</f>
        <v>0</v>
      </c>
      <c r="T7" s="13">
        <f t="shared" ref="T7:T13" si="11">IF(E7&gt;F7,MIN(24-E7,4),
    IF(E7&gt;=20,F7-E7,MAX(F7-20,0)))</f>
        <v>0</v>
      </c>
      <c r="U7" s="13">
        <f t="shared" ref="U7:U13" si="12">IF(E7&gt;F7,MIN(F7,6),0)</f>
        <v>0</v>
      </c>
    </row>
    <row r="8" spans="2:21" s="8" customFormat="1" ht="16.5" customHeight="1" x14ac:dyDescent="0.25">
      <c r="B8" s="156"/>
      <c r="C8" s="39">
        <f>C7+1</f>
        <v>42640</v>
      </c>
      <c r="D8" s="42"/>
      <c r="E8" s="113"/>
      <c r="F8" s="114"/>
      <c r="G8" s="127">
        <f>IF(L8="X",Gesamt!$D$9,
IF(K8="X",Gesamt!$D$10,
IF(F8-E8&lt;0,F8-E8+24,F8-E8)))</f>
        <v>0</v>
      </c>
      <c r="H8" s="121">
        <f t="shared" si="0"/>
        <v>0</v>
      </c>
      <c r="I8" s="15">
        <f t="shared" si="1"/>
        <v>0</v>
      </c>
      <c r="J8" s="16">
        <f t="shared" si="2"/>
        <v>0</v>
      </c>
      <c r="K8" s="14" t="str">
        <f t="shared" si="3"/>
        <v/>
      </c>
      <c r="L8" s="17" t="str">
        <f t="shared" si="4"/>
        <v/>
      </c>
      <c r="M8" s="12">
        <f t="shared" si="5"/>
        <v>0</v>
      </c>
      <c r="N8" s="13" t="str">
        <f t="shared" si="6"/>
        <v/>
      </c>
      <c r="O8" s="13" t="str">
        <f t="shared" si="7"/>
        <v/>
      </c>
      <c r="P8" s="13" t="str">
        <f t="shared" si="8"/>
        <v/>
      </c>
      <c r="Q8" s="13" t="str">
        <f t="shared" si="9"/>
        <v/>
      </c>
      <c r="R8" s="13" t="b">
        <f>NOT(ISERROR(MATCH(C8,Feiertage!$C:$C,0)))</f>
        <v>0</v>
      </c>
      <c r="S8" s="13">
        <f t="shared" si="10"/>
        <v>0</v>
      </c>
      <c r="T8" s="13">
        <f t="shared" si="11"/>
        <v>0</v>
      </c>
      <c r="U8" s="13">
        <f t="shared" si="12"/>
        <v>0</v>
      </c>
    </row>
    <row r="9" spans="2:21" s="8" customFormat="1" ht="16.5" customHeight="1" x14ac:dyDescent="0.25">
      <c r="B9" s="156"/>
      <c r="C9" s="39">
        <f t="shared" ref="C9:C13" si="13">C8+1</f>
        <v>42641</v>
      </c>
      <c r="D9" s="42"/>
      <c r="E9" s="113"/>
      <c r="F9" s="114"/>
      <c r="G9" s="127">
        <f>IF(L9="X",Gesamt!$D$9,
IF(K9="X",Gesamt!$D$10,
IF(F9-E9&lt;0,F9-E9+24,F9-E9)))</f>
        <v>0</v>
      </c>
      <c r="H9" s="121">
        <f t="shared" si="0"/>
        <v>0</v>
      </c>
      <c r="I9" s="15">
        <f t="shared" si="1"/>
        <v>0</v>
      </c>
      <c r="J9" s="16">
        <f t="shared" si="2"/>
        <v>0</v>
      </c>
      <c r="K9" s="14" t="str">
        <f t="shared" si="3"/>
        <v/>
      </c>
      <c r="L9" s="17" t="str">
        <f t="shared" si="4"/>
        <v/>
      </c>
      <c r="M9" s="12">
        <f t="shared" si="5"/>
        <v>0</v>
      </c>
      <c r="N9" s="13" t="str">
        <f t="shared" si="6"/>
        <v/>
      </c>
      <c r="O9" s="13" t="str">
        <f t="shared" si="7"/>
        <v/>
      </c>
      <c r="P9" s="13" t="str">
        <f t="shared" si="8"/>
        <v/>
      </c>
      <c r="Q9" s="13" t="str">
        <f t="shared" si="9"/>
        <v/>
      </c>
      <c r="R9" s="13" t="b">
        <f>NOT(ISERROR(MATCH(C9,Feiertage!$C:$C,0)))</f>
        <v>0</v>
      </c>
      <c r="S9" s="13">
        <f t="shared" si="10"/>
        <v>0</v>
      </c>
      <c r="T9" s="13">
        <f t="shared" si="11"/>
        <v>0</v>
      </c>
      <c r="U9" s="13">
        <f t="shared" si="12"/>
        <v>0</v>
      </c>
    </row>
    <row r="10" spans="2:21" s="18" customFormat="1" ht="16.5" customHeight="1" x14ac:dyDescent="0.25">
      <c r="B10" s="156"/>
      <c r="C10" s="39">
        <f t="shared" si="13"/>
        <v>42642</v>
      </c>
      <c r="D10" s="43"/>
      <c r="E10" s="115"/>
      <c r="F10" s="116"/>
      <c r="G10" s="127">
        <f>IF(L10="X",Gesamt!$D$9,
IF(K10="X",Gesamt!$D$10,
IF(F10-E10&lt;0,F10-E10+24,F10-E10)))</f>
        <v>0</v>
      </c>
      <c r="H10" s="121">
        <f t="shared" si="0"/>
        <v>0</v>
      </c>
      <c r="I10" s="15">
        <f t="shared" si="1"/>
        <v>0</v>
      </c>
      <c r="J10" s="16">
        <f t="shared" si="2"/>
        <v>0</v>
      </c>
      <c r="K10" s="19" t="str">
        <f t="shared" si="3"/>
        <v/>
      </c>
      <c r="L10" s="17" t="str">
        <f t="shared" si="4"/>
        <v/>
      </c>
      <c r="M10" s="12">
        <f t="shared" si="5"/>
        <v>0</v>
      </c>
      <c r="N10" s="13" t="str">
        <f t="shared" si="6"/>
        <v/>
      </c>
      <c r="O10" s="13" t="str">
        <f t="shared" si="7"/>
        <v/>
      </c>
      <c r="P10" s="13" t="str">
        <f t="shared" si="8"/>
        <v/>
      </c>
      <c r="Q10" s="13" t="str">
        <f t="shared" si="9"/>
        <v/>
      </c>
      <c r="R10" s="13" t="b">
        <f>NOT(ISERROR(MATCH(C10,Feiertage!$C:$C,0)))</f>
        <v>0</v>
      </c>
      <c r="S10" s="13">
        <f t="shared" si="10"/>
        <v>0</v>
      </c>
      <c r="T10" s="13">
        <f t="shared" si="11"/>
        <v>0</v>
      </c>
      <c r="U10" s="13">
        <f t="shared" si="12"/>
        <v>0</v>
      </c>
    </row>
    <row r="11" spans="2:21" s="8" customFormat="1" ht="16.5" customHeight="1" x14ac:dyDescent="0.25">
      <c r="B11" s="156"/>
      <c r="C11" s="39">
        <f t="shared" si="13"/>
        <v>42643</v>
      </c>
      <c r="D11" s="43"/>
      <c r="E11" s="115"/>
      <c r="F11" s="116"/>
      <c r="G11" s="127">
        <f>IF(L11="X",Gesamt!$D$9,
IF(K11="X",Gesamt!$D$10,
IF(F11-E11&lt;0,F11-E11+24,F11-E11)))</f>
        <v>0</v>
      </c>
      <c r="H11" s="121">
        <f>SUM(M11:Q11)</f>
        <v>0</v>
      </c>
      <c r="I11" s="15">
        <f t="shared" si="1"/>
        <v>0</v>
      </c>
      <c r="J11" s="16">
        <f t="shared" si="2"/>
        <v>0</v>
      </c>
      <c r="K11" s="19" t="str">
        <f>IF(D11="Urlaub","X","")</f>
        <v/>
      </c>
      <c r="L11" s="17" t="str">
        <f t="shared" si="4"/>
        <v/>
      </c>
      <c r="M11" s="12">
        <f t="shared" si="5"/>
        <v>0</v>
      </c>
      <c r="N11" s="13" t="str">
        <f t="shared" si="6"/>
        <v/>
      </c>
      <c r="O11" s="13" t="str">
        <f t="shared" si="7"/>
        <v/>
      </c>
      <c r="P11" s="13" t="str">
        <f t="shared" si="8"/>
        <v/>
      </c>
      <c r="Q11" s="13" t="str">
        <f t="shared" si="9"/>
        <v/>
      </c>
      <c r="R11" s="13" t="b">
        <f>NOT(ISERROR(MATCH(C11,Feiertage!$C:$C,0)))</f>
        <v>0</v>
      </c>
      <c r="S11" s="13">
        <f t="shared" si="10"/>
        <v>0</v>
      </c>
      <c r="T11" s="13">
        <f t="shared" si="11"/>
        <v>0</v>
      </c>
      <c r="U11" s="13">
        <f t="shared" si="12"/>
        <v>0</v>
      </c>
    </row>
    <row r="12" spans="2:21" s="8" customFormat="1" ht="16.5" customHeight="1" x14ac:dyDescent="0.25">
      <c r="B12" s="156"/>
      <c r="C12" s="39">
        <f t="shared" si="13"/>
        <v>42644</v>
      </c>
      <c r="D12" s="43"/>
      <c r="E12" s="115"/>
      <c r="F12" s="116"/>
      <c r="G12" s="127">
        <f>IF(L12="X",Gesamt!$D$9,
IF(K12="X",Gesamt!$D$10,
IF(F12-E12&lt;0,F12-E12+24,F12-E12)))</f>
        <v>0</v>
      </c>
      <c r="H12" s="121">
        <f t="shared" ref="H12:H13" si="14">SUM(M12:Q12)</f>
        <v>0</v>
      </c>
      <c r="I12" s="15">
        <f t="shared" si="1"/>
        <v>0</v>
      </c>
      <c r="J12" s="16">
        <f t="shared" si="2"/>
        <v>0</v>
      </c>
      <c r="K12" s="19" t="str">
        <f>IF(D12="Urlaub","X","")</f>
        <v/>
      </c>
      <c r="L12" s="17" t="str">
        <f t="shared" si="4"/>
        <v/>
      </c>
      <c r="M12" s="20" t="str">
        <f t="shared" si="5"/>
        <v/>
      </c>
      <c r="N12" s="21" t="str">
        <f t="shared" si="6"/>
        <v/>
      </c>
      <c r="O12" s="21" t="str">
        <f t="shared" si="7"/>
        <v/>
      </c>
      <c r="P12" s="21" t="str">
        <f t="shared" si="8"/>
        <v/>
      </c>
      <c r="Q12" s="21">
        <f t="shared" si="9"/>
        <v>0</v>
      </c>
      <c r="R12" s="21" t="b">
        <f>NOT(ISERROR(MATCH(C12,Feiertage!$C:$C,0)))</f>
        <v>0</v>
      </c>
      <c r="S12" s="21">
        <f t="shared" si="10"/>
        <v>0</v>
      </c>
      <c r="T12" s="21">
        <f t="shared" si="11"/>
        <v>0</v>
      </c>
      <c r="U12" s="21">
        <f t="shared" si="12"/>
        <v>0</v>
      </c>
    </row>
    <row r="13" spans="2:21" s="8" customFormat="1" ht="16.5" customHeight="1" x14ac:dyDescent="0.25">
      <c r="B13" s="156"/>
      <c r="C13" s="40">
        <f t="shared" si="13"/>
        <v>42645</v>
      </c>
      <c r="D13" s="44"/>
      <c r="E13" s="117"/>
      <c r="F13" s="118"/>
      <c r="G13" s="128">
        <f>IF(L13="X",Gesamt!$D$9,
IF(K13="X",Gesamt!$D$10,
IF(F13-E13&lt;0,F13-E13+24,F13-E13)))</f>
        <v>0</v>
      </c>
      <c r="H13" s="122">
        <f t="shared" si="14"/>
        <v>0</v>
      </c>
      <c r="I13" s="22">
        <f t="shared" si="1"/>
        <v>0</v>
      </c>
      <c r="J13" s="23">
        <f t="shared" si="2"/>
        <v>0</v>
      </c>
      <c r="K13" s="24" t="str">
        <f>IF(D13="Urlaub","X","")</f>
        <v/>
      </c>
      <c r="L13" s="25" t="str">
        <f>IF(D13="Krank","X","")</f>
        <v/>
      </c>
      <c r="M13" s="26" t="str">
        <f t="shared" si="5"/>
        <v/>
      </c>
      <c r="N13" s="27" t="str">
        <f>IF(R13,U13,"")</f>
        <v/>
      </c>
      <c r="O13" s="27">
        <f>IF(AND(NOT(R13),R14),SUM(S13:T13),"")</f>
        <v>0</v>
      </c>
      <c r="P13" s="27" t="str">
        <f t="shared" si="8"/>
        <v/>
      </c>
      <c r="Q13" s="27" t="str">
        <f t="shared" si="9"/>
        <v/>
      </c>
      <c r="R13" s="27" t="b">
        <f>NOT(ISERROR(MATCH(C13,Feiertage!$C:$C,0)))</f>
        <v>0</v>
      </c>
      <c r="S13" s="27">
        <f t="shared" si="10"/>
        <v>0</v>
      </c>
      <c r="T13" s="27">
        <f t="shared" si="11"/>
        <v>0</v>
      </c>
      <c r="U13" s="27">
        <f t="shared" si="12"/>
        <v>0</v>
      </c>
    </row>
    <row r="14" spans="2:21" s="28" customFormat="1" ht="16.5" customHeight="1" thickBot="1" x14ac:dyDescent="0.3">
      <c r="B14" s="157"/>
      <c r="C14" s="109">
        <f>C13+1</f>
        <v>42646</v>
      </c>
      <c r="D14" s="110"/>
      <c r="E14" s="161" t="s">
        <v>56</v>
      </c>
      <c r="F14" s="162"/>
      <c r="G14" s="129">
        <f>SUM(G7:G13)</f>
        <v>0</v>
      </c>
      <c r="H14" s="123">
        <f>SUM(H7:H13)</f>
        <v>0</v>
      </c>
      <c r="I14" s="29">
        <f>SUM(I7:I13)</f>
        <v>0</v>
      </c>
      <c r="J14" s="30">
        <f>SUM(J7:J13)</f>
        <v>0</v>
      </c>
      <c r="K14" s="31">
        <f>COUNTIF(K7:K13,"X")</f>
        <v>0</v>
      </c>
      <c r="L14" s="32">
        <f>COUNTIF(L7:L13,"X")</f>
        <v>0</v>
      </c>
      <c r="M14" s="33"/>
      <c r="N14" s="34"/>
      <c r="O14" s="34"/>
      <c r="P14" s="34"/>
      <c r="Q14" s="34"/>
      <c r="R14" s="34" t="b">
        <f>NOT(ISERROR(MATCH(C14,Feiertage!$C:$C,0)))</f>
        <v>1</v>
      </c>
      <c r="S14" s="34"/>
      <c r="T14" s="34"/>
      <c r="U14" s="35"/>
    </row>
    <row r="15" spans="2:21" s="8" customFormat="1" ht="16.5" customHeight="1" x14ac:dyDescent="0.25">
      <c r="B15" s="155">
        <f>WEEKNUM(C15,21)</f>
        <v>40</v>
      </c>
      <c r="C15" s="38">
        <f>C13+1</f>
        <v>42646</v>
      </c>
      <c r="D15" s="41"/>
      <c r="E15" s="111"/>
      <c r="F15" s="112"/>
      <c r="G15" s="126">
        <f>IF(L15="X",Gesamt!$D$9,
IF(K15="X",Gesamt!$D$10,
IF(F15-E15&lt;0,F15-E15+24,F15-E15)))</f>
        <v>0</v>
      </c>
      <c r="H15" s="120">
        <f t="shared" ref="H15:H18" si="15">SUM(M15:Q15)</f>
        <v>0</v>
      </c>
      <c r="I15" s="9">
        <f t="shared" ref="I15:I21" si="16">IF(AND(NOT(R16),WEEKDAY(C16,2)=7),
    IF(E15&gt;F15,F15,0),
    IF(AND(NOT(R15),WEEKDAY(C15,2)=7),
        IF(E15&gt;F15,24-E15,F15-E15),
        0))</f>
        <v>0</v>
      </c>
      <c r="J15" s="10">
        <f t="shared" ref="J15:J21" si="17">IF(AND(R15,R16),
    IF(E15&gt;F15,24-E15+F15,F15-E15),
    IF(R15,
        IF(E15&gt;F15,24-E15,F15-E15),
        IF(AND(R16,E15&gt;F15),F15,0)))</f>
        <v>0</v>
      </c>
      <c r="K15" s="7" t="str">
        <f t="shared" ref="K15:K18" si="18">IF(D15="Urlaub","X","")</f>
        <v/>
      </c>
      <c r="L15" s="11" t="str">
        <f t="shared" ref="L15:L20" si="19">IF(D15="Krank","X","")</f>
        <v/>
      </c>
      <c r="M15" s="12" t="str">
        <f t="shared" ref="M15:M21" si="20">IF(OR(R15,R16,WEEKDAY(C15,2)=7,WEEKDAY(C16,2)=7),"",SUM(S15:U15))</f>
        <v/>
      </c>
      <c r="N15" s="13">
        <f t="shared" ref="N15:N20" si="21">IF(R15,U15,"")</f>
        <v>0</v>
      </c>
      <c r="O15" s="13" t="str">
        <f t="shared" ref="O15:O20" si="22">IF(AND(NOT(R15),R16),SUM(S15:T15),"")</f>
        <v/>
      </c>
      <c r="P15" s="13" t="str">
        <f t="shared" ref="P15:P21" si="23">IF(AND(WEEKDAY(C15,2)=7,NOT(R15),NOT(R16)),U15,"")</f>
        <v/>
      </c>
      <c r="Q15" s="13" t="str">
        <f t="shared" ref="Q15:Q21" si="24">IF(AND(WEEKDAY(C16,2)=7,NOT(R15),NOT(R16)),SUM(S15:T15),"")</f>
        <v/>
      </c>
      <c r="R15" s="13" t="b">
        <f>NOT(ISERROR(MATCH(C15,Feiertage!$C:$C,0)))</f>
        <v>1</v>
      </c>
      <c r="S15" s="13">
        <f t="shared" ref="S15:S21" si="25">IF(OR(E15&gt;F15,F15&gt;6),
    IF(E15&lt;=6,6-E15,0),
    F15-E15)</f>
        <v>0</v>
      </c>
      <c r="T15" s="13">
        <f t="shared" ref="T15:T21" si="26">IF(E15&gt;F15,MIN(24-E15,4),
    IF(E15&gt;=20,F15-E15,MAX(F15-20,0)))</f>
        <v>0</v>
      </c>
      <c r="U15" s="13">
        <f t="shared" ref="U15:U21" si="27">IF(E15&gt;F15,MIN(F15,6),0)</f>
        <v>0</v>
      </c>
    </row>
    <row r="16" spans="2:21" s="8" customFormat="1" ht="16.5" customHeight="1" x14ac:dyDescent="0.25">
      <c r="B16" s="156"/>
      <c r="C16" s="39">
        <f>C15+1</f>
        <v>42647</v>
      </c>
      <c r="D16" s="42"/>
      <c r="E16" s="113"/>
      <c r="F16" s="114"/>
      <c r="G16" s="127">
        <f>IF(L16="X",Gesamt!$D$9,
IF(K16="X",Gesamt!$D$10,
IF(F16-E16&lt;0,F16-E16+24,F16-E16)))</f>
        <v>0</v>
      </c>
      <c r="H16" s="121">
        <f t="shared" si="15"/>
        <v>0</v>
      </c>
      <c r="I16" s="15">
        <f t="shared" si="16"/>
        <v>0</v>
      </c>
      <c r="J16" s="16">
        <f t="shared" si="17"/>
        <v>0</v>
      </c>
      <c r="K16" s="14" t="str">
        <f t="shared" si="18"/>
        <v/>
      </c>
      <c r="L16" s="17" t="str">
        <f t="shared" si="19"/>
        <v/>
      </c>
      <c r="M16" s="12">
        <f t="shared" si="20"/>
        <v>0</v>
      </c>
      <c r="N16" s="13" t="str">
        <f t="shared" si="21"/>
        <v/>
      </c>
      <c r="O16" s="13" t="str">
        <f t="shared" si="22"/>
        <v/>
      </c>
      <c r="P16" s="13" t="str">
        <f t="shared" si="23"/>
        <v/>
      </c>
      <c r="Q16" s="13" t="str">
        <f t="shared" si="24"/>
        <v/>
      </c>
      <c r="R16" s="13" t="b">
        <f>NOT(ISERROR(MATCH(C16,Feiertage!$C:$C,0)))</f>
        <v>0</v>
      </c>
      <c r="S16" s="13">
        <f t="shared" si="25"/>
        <v>0</v>
      </c>
      <c r="T16" s="13">
        <f t="shared" si="26"/>
        <v>0</v>
      </c>
      <c r="U16" s="13">
        <f t="shared" si="27"/>
        <v>0</v>
      </c>
    </row>
    <row r="17" spans="2:21" s="8" customFormat="1" ht="16.5" customHeight="1" x14ac:dyDescent="0.25">
      <c r="B17" s="156"/>
      <c r="C17" s="39">
        <f t="shared" ref="C17:C21" si="28">C16+1</f>
        <v>42648</v>
      </c>
      <c r="D17" s="42"/>
      <c r="E17" s="113"/>
      <c r="F17" s="114"/>
      <c r="G17" s="127">
        <f>IF(L17="X",Gesamt!$D$9,
IF(K17="X",Gesamt!$D$10,
IF(F17-E17&lt;0,F17-E17+24,F17-E17)))</f>
        <v>0</v>
      </c>
      <c r="H17" s="121">
        <f t="shared" si="15"/>
        <v>0</v>
      </c>
      <c r="I17" s="15">
        <f t="shared" si="16"/>
        <v>0</v>
      </c>
      <c r="J17" s="16">
        <f t="shared" si="17"/>
        <v>0</v>
      </c>
      <c r="K17" s="14" t="str">
        <f t="shared" si="18"/>
        <v/>
      </c>
      <c r="L17" s="17" t="str">
        <f t="shared" si="19"/>
        <v/>
      </c>
      <c r="M17" s="12">
        <f t="shared" si="20"/>
        <v>0</v>
      </c>
      <c r="N17" s="13" t="str">
        <f t="shared" si="21"/>
        <v/>
      </c>
      <c r="O17" s="13" t="str">
        <f t="shared" si="22"/>
        <v/>
      </c>
      <c r="P17" s="13" t="str">
        <f t="shared" si="23"/>
        <v/>
      </c>
      <c r="Q17" s="13" t="str">
        <f t="shared" si="24"/>
        <v/>
      </c>
      <c r="R17" s="13" t="b">
        <f>NOT(ISERROR(MATCH(C17,Feiertage!$C:$C,0)))</f>
        <v>0</v>
      </c>
      <c r="S17" s="13">
        <f t="shared" si="25"/>
        <v>0</v>
      </c>
      <c r="T17" s="13">
        <f t="shared" si="26"/>
        <v>0</v>
      </c>
      <c r="U17" s="13">
        <f t="shared" si="27"/>
        <v>0</v>
      </c>
    </row>
    <row r="18" spans="2:21" s="28" customFormat="1" ht="16.5" customHeight="1" x14ac:dyDescent="0.25">
      <c r="B18" s="156"/>
      <c r="C18" s="39">
        <f t="shared" si="28"/>
        <v>42649</v>
      </c>
      <c r="D18" s="43"/>
      <c r="E18" s="115"/>
      <c r="F18" s="116"/>
      <c r="G18" s="127">
        <f>IF(L18="X",Gesamt!$D$9,
IF(K18="X",Gesamt!$D$10,
IF(F18-E18&lt;0,F18-E18+24,F18-E18)))</f>
        <v>0</v>
      </c>
      <c r="H18" s="121">
        <f t="shared" si="15"/>
        <v>0</v>
      </c>
      <c r="I18" s="15">
        <f t="shared" si="16"/>
        <v>0</v>
      </c>
      <c r="J18" s="16">
        <f t="shared" si="17"/>
        <v>0</v>
      </c>
      <c r="K18" s="19" t="str">
        <f t="shared" si="18"/>
        <v/>
      </c>
      <c r="L18" s="17" t="str">
        <f t="shared" si="19"/>
        <v/>
      </c>
      <c r="M18" s="12">
        <f t="shared" si="20"/>
        <v>0</v>
      </c>
      <c r="N18" s="13" t="str">
        <f t="shared" si="21"/>
        <v/>
      </c>
      <c r="O18" s="13" t="str">
        <f t="shared" si="22"/>
        <v/>
      </c>
      <c r="P18" s="13" t="str">
        <f t="shared" si="23"/>
        <v/>
      </c>
      <c r="Q18" s="13" t="str">
        <f t="shared" si="24"/>
        <v/>
      </c>
      <c r="R18" s="13" t="b">
        <f>NOT(ISERROR(MATCH(C18,Feiertage!$C:$C,0)))</f>
        <v>0</v>
      </c>
      <c r="S18" s="13">
        <f t="shared" si="25"/>
        <v>0</v>
      </c>
      <c r="T18" s="13">
        <f t="shared" si="26"/>
        <v>0</v>
      </c>
      <c r="U18" s="13">
        <f t="shared" si="27"/>
        <v>0</v>
      </c>
    </row>
    <row r="19" spans="2:21" s="8" customFormat="1" ht="16.5" customHeight="1" x14ac:dyDescent="0.25">
      <c r="B19" s="156"/>
      <c r="C19" s="39">
        <f t="shared" si="28"/>
        <v>42650</v>
      </c>
      <c r="D19" s="43"/>
      <c r="E19" s="115"/>
      <c r="F19" s="116"/>
      <c r="G19" s="127">
        <f>IF(L19="X",Gesamt!$D$9,
IF(K19="X",Gesamt!$D$10,
IF(F19-E19&lt;0,F19-E19+24,F19-E19)))</f>
        <v>0</v>
      </c>
      <c r="H19" s="121">
        <f>SUM(M19:Q19)</f>
        <v>0</v>
      </c>
      <c r="I19" s="15">
        <f t="shared" si="16"/>
        <v>0</v>
      </c>
      <c r="J19" s="16">
        <f t="shared" si="17"/>
        <v>0</v>
      </c>
      <c r="K19" s="19" t="str">
        <f>IF(D19="Urlaub","X","")</f>
        <v/>
      </c>
      <c r="L19" s="17" t="str">
        <f t="shared" si="19"/>
        <v/>
      </c>
      <c r="M19" s="12">
        <f t="shared" si="20"/>
        <v>0</v>
      </c>
      <c r="N19" s="13" t="str">
        <f t="shared" si="21"/>
        <v/>
      </c>
      <c r="O19" s="13" t="str">
        <f t="shared" si="22"/>
        <v/>
      </c>
      <c r="P19" s="13" t="str">
        <f t="shared" si="23"/>
        <v/>
      </c>
      <c r="Q19" s="13" t="str">
        <f t="shared" si="24"/>
        <v/>
      </c>
      <c r="R19" s="13" t="b">
        <f>NOT(ISERROR(MATCH(C19,Feiertage!$C:$C,0)))</f>
        <v>0</v>
      </c>
      <c r="S19" s="13">
        <f t="shared" si="25"/>
        <v>0</v>
      </c>
      <c r="T19" s="13">
        <f t="shared" si="26"/>
        <v>0</v>
      </c>
      <c r="U19" s="13">
        <f t="shared" si="27"/>
        <v>0</v>
      </c>
    </row>
    <row r="20" spans="2:21" s="8" customFormat="1" ht="16.5" customHeight="1" x14ac:dyDescent="0.25">
      <c r="B20" s="156"/>
      <c r="C20" s="39">
        <f t="shared" si="28"/>
        <v>42651</v>
      </c>
      <c r="D20" s="43"/>
      <c r="E20" s="115"/>
      <c r="F20" s="116"/>
      <c r="G20" s="127">
        <f>IF(L20="X",Gesamt!$D$9,
IF(K20="X",Gesamt!$D$10,
IF(F20-E20&lt;0,F20-E20+24,F20-E20)))</f>
        <v>0</v>
      </c>
      <c r="H20" s="121">
        <f t="shared" ref="H20:H21" si="29">SUM(M20:Q20)</f>
        <v>0</v>
      </c>
      <c r="I20" s="15">
        <f t="shared" si="16"/>
        <v>0</v>
      </c>
      <c r="J20" s="16">
        <f t="shared" si="17"/>
        <v>0</v>
      </c>
      <c r="K20" s="19" t="str">
        <f>IF(D20="Urlaub","X","")</f>
        <v/>
      </c>
      <c r="L20" s="17" t="str">
        <f t="shared" si="19"/>
        <v/>
      </c>
      <c r="M20" s="20" t="str">
        <f t="shared" si="20"/>
        <v/>
      </c>
      <c r="N20" s="21" t="str">
        <f t="shared" si="21"/>
        <v/>
      </c>
      <c r="O20" s="21" t="str">
        <f t="shared" si="22"/>
        <v/>
      </c>
      <c r="P20" s="21" t="str">
        <f t="shared" si="23"/>
        <v/>
      </c>
      <c r="Q20" s="21">
        <f t="shared" si="24"/>
        <v>0</v>
      </c>
      <c r="R20" s="21" t="b">
        <f>NOT(ISERROR(MATCH(C20,Feiertage!$C:$C,0)))</f>
        <v>0</v>
      </c>
      <c r="S20" s="21">
        <f t="shared" si="25"/>
        <v>0</v>
      </c>
      <c r="T20" s="21">
        <f t="shared" si="26"/>
        <v>0</v>
      </c>
      <c r="U20" s="21">
        <f t="shared" si="27"/>
        <v>0</v>
      </c>
    </row>
    <row r="21" spans="2:21" s="8" customFormat="1" ht="16.5" customHeight="1" x14ac:dyDescent="0.25">
      <c r="B21" s="156"/>
      <c r="C21" s="40">
        <f t="shared" si="28"/>
        <v>42652</v>
      </c>
      <c r="D21" s="44"/>
      <c r="E21" s="117"/>
      <c r="F21" s="118"/>
      <c r="G21" s="128">
        <f>IF(L21="X",Gesamt!$D$9,
IF(K21="X",Gesamt!$D$10,
IF(F21-E21&lt;0,F21-E21+24,F21-E21)))</f>
        <v>0</v>
      </c>
      <c r="H21" s="122">
        <f t="shared" si="29"/>
        <v>0</v>
      </c>
      <c r="I21" s="22">
        <f t="shared" si="16"/>
        <v>0</v>
      </c>
      <c r="J21" s="23">
        <f t="shared" si="17"/>
        <v>0</v>
      </c>
      <c r="K21" s="24" t="str">
        <f>IF(D21="Urlaub","X","")</f>
        <v/>
      </c>
      <c r="L21" s="25" t="str">
        <f>IF(D21="Krank","X","")</f>
        <v/>
      </c>
      <c r="M21" s="26" t="str">
        <f t="shared" si="20"/>
        <v/>
      </c>
      <c r="N21" s="27" t="str">
        <f>IF(R21,U21,"")</f>
        <v/>
      </c>
      <c r="O21" s="27" t="str">
        <f>IF(AND(NOT(R21),R22),SUM(S21:T21),"")</f>
        <v/>
      </c>
      <c r="P21" s="27">
        <f t="shared" si="23"/>
        <v>0</v>
      </c>
      <c r="Q21" s="27" t="str">
        <f t="shared" si="24"/>
        <v/>
      </c>
      <c r="R21" s="27" t="b">
        <f>NOT(ISERROR(MATCH(C21,Feiertage!$C:$C,0)))</f>
        <v>0</v>
      </c>
      <c r="S21" s="27">
        <f t="shared" si="25"/>
        <v>0</v>
      </c>
      <c r="T21" s="27">
        <f t="shared" si="26"/>
        <v>0</v>
      </c>
      <c r="U21" s="27">
        <f t="shared" si="27"/>
        <v>0</v>
      </c>
    </row>
    <row r="22" spans="2:21" s="28" customFormat="1" ht="16.5" customHeight="1" thickBot="1" x14ac:dyDescent="0.3">
      <c r="B22" s="157"/>
      <c r="C22" s="109">
        <f>C21+1</f>
        <v>42653</v>
      </c>
      <c r="D22" s="110"/>
      <c r="E22" s="161" t="s">
        <v>56</v>
      </c>
      <c r="F22" s="162"/>
      <c r="G22" s="129">
        <f>SUM(G15:G21)</f>
        <v>0</v>
      </c>
      <c r="H22" s="123">
        <f>SUM(H15:H21)</f>
        <v>0</v>
      </c>
      <c r="I22" s="29">
        <f>SUM(I15:I21)</f>
        <v>0</v>
      </c>
      <c r="J22" s="30">
        <f>SUM(J15:J21)</f>
        <v>0</v>
      </c>
      <c r="K22" s="31">
        <f>COUNTIF(K15:K21,"X")</f>
        <v>0</v>
      </c>
      <c r="L22" s="32">
        <f>COUNTIF(L15:L21,"X")</f>
        <v>0</v>
      </c>
      <c r="M22" s="33"/>
      <c r="N22" s="34"/>
      <c r="O22" s="34"/>
      <c r="P22" s="34"/>
      <c r="Q22" s="34"/>
      <c r="R22" s="34" t="b">
        <f>NOT(ISERROR(MATCH(C22,Feiertage!$C:$C,0)))</f>
        <v>0</v>
      </c>
      <c r="S22" s="34"/>
      <c r="T22" s="34"/>
      <c r="U22" s="35"/>
    </row>
    <row r="23" spans="2:21" s="8" customFormat="1" ht="16.5" customHeight="1" x14ac:dyDescent="0.25">
      <c r="B23" s="155">
        <f>WEEKNUM(C23,21)</f>
        <v>41</v>
      </c>
      <c r="C23" s="38">
        <f>C21+1</f>
        <v>42653</v>
      </c>
      <c r="D23" s="41"/>
      <c r="E23" s="111"/>
      <c r="F23" s="112"/>
      <c r="G23" s="126">
        <f>IF(L23="X",Gesamt!$D$9,
IF(K23="X",Gesamt!$D$10,
IF(F23-E23&lt;0,F23-E23+24,F23-E23)))</f>
        <v>0</v>
      </c>
      <c r="H23" s="120">
        <f t="shared" ref="H23:H26" si="30">SUM(M23:Q23)</f>
        <v>0</v>
      </c>
      <c r="I23" s="9">
        <f t="shared" ref="I23:I29" si="31">IF(AND(NOT(R24),WEEKDAY(C24,2)=7),
    IF(E23&gt;F23,F23,0),
    IF(AND(NOT(R23),WEEKDAY(C23,2)=7),
        IF(E23&gt;F23,24-E23,F23-E23),
        0))</f>
        <v>0</v>
      </c>
      <c r="J23" s="10">
        <f t="shared" ref="J23:J29" si="32">IF(AND(R23,R24),
    IF(E23&gt;F23,24-E23+F23,F23-E23),
    IF(R23,
        IF(E23&gt;F23,24-E23,F23-E23),
        IF(AND(R24,E23&gt;F23),F23,0)))</f>
        <v>0</v>
      </c>
      <c r="K23" s="7" t="str">
        <f t="shared" ref="K23:K26" si="33">IF(D23="Urlaub","X","")</f>
        <v/>
      </c>
      <c r="L23" s="11" t="str">
        <f t="shared" ref="L23:L28" si="34">IF(D23="Krank","X","")</f>
        <v/>
      </c>
      <c r="M23" s="12">
        <f t="shared" ref="M23:M29" si="35">IF(OR(R23,R24,WEEKDAY(C23,2)=7,WEEKDAY(C24,2)=7),"",SUM(S23:U23))</f>
        <v>0</v>
      </c>
      <c r="N23" s="13" t="str">
        <f t="shared" ref="N23:N28" si="36">IF(R23,U23,"")</f>
        <v/>
      </c>
      <c r="O23" s="13" t="str">
        <f t="shared" ref="O23:O28" si="37">IF(AND(NOT(R23),R24),SUM(S23:T23),"")</f>
        <v/>
      </c>
      <c r="P23" s="13" t="str">
        <f t="shared" ref="P23:P29" si="38">IF(AND(WEEKDAY(C23,2)=7,NOT(R23),NOT(R24)),U23,"")</f>
        <v/>
      </c>
      <c r="Q23" s="13" t="str">
        <f t="shared" ref="Q23:Q29" si="39">IF(AND(WEEKDAY(C24,2)=7,NOT(R23),NOT(R24)),SUM(S23:T23),"")</f>
        <v/>
      </c>
      <c r="R23" s="13" t="b">
        <f>NOT(ISERROR(MATCH(C23,Feiertage!$C:$C,0)))</f>
        <v>0</v>
      </c>
      <c r="S23" s="13">
        <f t="shared" ref="S23:S29" si="40">IF(OR(E23&gt;F23,F23&gt;6),
    IF(E23&lt;=6,6-E23,0),
    F23-E23)</f>
        <v>0</v>
      </c>
      <c r="T23" s="13">
        <f t="shared" ref="T23:T29" si="41">IF(E23&gt;F23,MIN(24-E23,4),
    IF(E23&gt;=20,F23-E23,MAX(F23-20,0)))</f>
        <v>0</v>
      </c>
      <c r="U23" s="13">
        <f t="shared" ref="U23:U29" si="42">IF(E23&gt;F23,MIN(F23,6),0)</f>
        <v>0</v>
      </c>
    </row>
    <row r="24" spans="2:21" s="8" customFormat="1" ht="16.5" customHeight="1" x14ac:dyDescent="0.25">
      <c r="B24" s="156"/>
      <c r="C24" s="39">
        <f>C23+1</f>
        <v>42654</v>
      </c>
      <c r="D24" s="42"/>
      <c r="E24" s="113"/>
      <c r="F24" s="114"/>
      <c r="G24" s="127">
        <f>IF(L24="X",Gesamt!$D$9,
IF(K24="X",Gesamt!$D$10,
IF(F24-E24&lt;0,F24-E24+24,F24-E24)))</f>
        <v>0</v>
      </c>
      <c r="H24" s="121">
        <f t="shared" si="30"/>
        <v>0</v>
      </c>
      <c r="I24" s="15">
        <f t="shared" si="31"/>
        <v>0</v>
      </c>
      <c r="J24" s="16">
        <f t="shared" si="32"/>
        <v>0</v>
      </c>
      <c r="K24" s="14" t="str">
        <f t="shared" si="33"/>
        <v/>
      </c>
      <c r="L24" s="17" t="str">
        <f t="shared" si="34"/>
        <v/>
      </c>
      <c r="M24" s="12">
        <f t="shared" si="35"/>
        <v>0</v>
      </c>
      <c r="N24" s="13" t="str">
        <f t="shared" si="36"/>
        <v/>
      </c>
      <c r="O24" s="13" t="str">
        <f t="shared" si="37"/>
        <v/>
      </c>
      <c r="P24" s="13" t="str">
        <f t="shared" si="38"/>
        <v/>
      </c>
      <c r="Q24" s="13" t="str">
        <f t="shared" si="39"/>
        <v/>
      </c>
      <c r="R24" s="13" t="b">
        <f>NOT(ISERROR(MATCH(C24,Feiertage!$C:$C,0)))</f>
        <v>0</v>
      </c>
      <c r="S24" s="13">
        <f t="shared" si="40"/>
        <v>0</v>
      </c>
      <c r="T24" s="13">
        <f t="shared" si="41"/>
        <v>0</v>
      </c>
      <c r="U24" s="13">
        <f t="shared" si="42"/>
        <v>0</v>
      </c>
    </row>
    <row r="25" spans="2:21" s="8" customFormat="1" ht="16.5" customHeight="1" x14ac:dyDescent="0.25">
      <c r="B25" s="156"/>
      <c r="C25" s="39">
        <f t="shared" ref="C25:C29" si="43">C24+1</f>
        <v>42655</v>
      </c>
      <c r="D25" s="42"/>
      <c r="E25" s="113"/>
      <c r="F25" s="114"/>
      <c r="G25" s="127">
        <f>IF(L25="X",Gesamt!$D$9,
IF(K25="X",Gesamt!$D$10,
IF(F25-E25&lt;0,F25-E25+24,F25-E25)))</f>
        <v>0</v>
      </c>
      <c r="H25" s="121">
        <f t="shared" si="30"/>
        <v>0</v>
      </c>
      <c r="I25" s="15">
        <f t="shared" si="31"/>
        <v>0</v>
      </c>
      <c r="J25" s="16">
        <f t="shared" si="32"/>
        <v>0</v>
      </c>
      <c r="K25" s="14" t="str">
        <f t="shared" si="33"/>
        <v/>
      </c>
      <c r="L25" s="17" t="str">
        <f t="shared" si="34"/>
        <v/>
      </c>
      <c r="M25" s="12">
        <f t="shared" si="35"/>
        <v>0</v>
      </c>
      <c r="N25" s="13" t="str">
        <f t="shared" si="36"/>
        <v/>
      </c>
      <c r="O25" s="13" t="str">
        <f t="shared" si="37"/>
        <v/>
      </c>
      <c r="P25" s="13" t="str">
        <f t="shared" si="38"/>
        <v/>
      </c>
      <c r="Q25" s="13" t="str">
        <f t="shared" si="39"/>
        <v/>
      </c>
      <c r="R25" s="13" t="b">
        <f>NOT(ISERROR(MATCH(C25,Feiertage!$C:$C,0)))</f>
        <v>0</v>
      </c>
      <c r="S25" s="13">
        <f t="shared" si="40"/>
        <v>0</v>
      </c>
      <c r="T25" s="13">
        <f t="shared" si="41"/>
        <v>0</v>
      </c>
      <c r="U25" s="13">
        <f t="shared" si="42"/>
        <v>0</v>
      </c>
    </row>
    <row r="26" spans="2:21" s="28" customFormat="1" ht="16.5" customHeight="1" x14ac:dyDescent="0.25">
      <c r="B26" s="156"/>
      <c r="C26" s="39">
        <f t="shared" si="43"/>
        <v>42656</v>
      </c>
      <c r="D26" s="43"/>
      <c r="E26" s="115"/>
      <c r="F26" s="116"/>
      <c r="G26" s="127">
        <f>IF(L26="X",Gesamt!$D$9,
IF(K26="X",Gesamt!$D$10,
IF(F26-E26&lt;0,F26-E26+24,F26-E26)))</f>
        <v>0</v>
      </c>
      <c r="H26" s="121">
        <f t="shared" si="30"/>
        <v>0</v>
      </c>
      <c r="I26" s="15">
        <f t="shared" si="31"/>
        <v>0</v>
      </c>
      <c r="J26" s="16">
        <f t="shared" si="32"/>
        <v>0</v>
      </c>
      <c r="K26" s="19" t="str">
        <f t="shared" si="33"/>
        <v/>
      </c>
      <c r="L26" s="17" t="str">
        <f t="shared" si="34"/>
        <v/>
      </c>
      <c r="M26" s="12">
        <f t="shared" si="35"/>
        <v>0</v>
      </c>
      <c r="N26" s="13" t="str">
        <f t="shared" si="36"/>
        <v/>
      </c>
      <c r="O26" s="13" t="str">
        <f t="shared" si="37"/>
        <v/>
      </c>
      <c r="P26" s="13" t="str">
        <f t="shared" si="38"/>
        <v/>
      </c>
      <c r="Q26" s="13" t="str">
        <f t="shared" si="39"/>
        <v/>
      </c>
      <c r="R26" s="13" t="b">
        <f>NOT(ISERROR(MATCH(C26,Feiertage!$C:$C,0)))</f>
        <v>0</v>
      </c>
      <c r="S26" s="13">
        <f t="shared" si="40"/>
        <v>0</v>
      </c>
      <c r="T26" s="13">
        <f t="shared" si="41"/>
        <v>0</v>
      </c>
      <c r="U26" s="13">
        <f t="shared" si="42"/>
        <v>0</v>
      </c>
    </row>
    <row r="27" spans="2:21" s="8" customFormat="1" ht="16.5" customHeight="1" x14ac:dyDescent="0.25">
      <c r="B27" s="156"/>
      <c r="C27" s="39">
        <f t="shared" si="43"/>
        <v>42657</v>
      </c>
      <c r="D27" s="43"/>
      <c r="E27" s="115"/>
      <c r="F27" s="116"/>
      <c r="G27" s="127">
        <f>IF(L27="X",Gesamt!$D$9,
IF(K27="X",Gesamt!$D$10,
IF(F27-E27&lt;0,F27-E27+24,F27-E27)))</f>
        <v>0</v>
      </c>
      <c r="H27" s="121">
        <f>SUM(M27:Q27)</f>
        <v>0</v>
      </c>
      <c r="I27" s="15">
        <f t="shared" si="31"/>
        <v>0</v>
      </c>
      <c r="J27" s="16">
        <f t="shared" si="32"/>
        <v>0</v>
      </c>
      <c r="K27" s="19" t="str">
        <f>IF(D27="Urlaub","X","")</f>
        <v/>
      </c>
      <c r="L27" s="17" t="str">
        <f t="shared" si="34"/>
        <v/>
      </c>
      <c r="M27" s="12">
        <f t="shared" si="35"/>
        <v>0</v>
      </c>
      <c r="N27" s="13" t="str">
        <f t="shared" si="36"/>
        <v/>
      </c>
      <c r="O27" s="13" t="str">
        <f t="shared" si="37"/>
        <v/>
      </c>
      <c r="P27" s="13" t="str">
        <f t="shared" si="38"/>
        <v/>
      </c>
      <c r="Q27" s="13" t="str">
        <f t="shared" si="39"/>
        <v/>
      </c>
      <c r="R27" s="13" t="b">
        <f>NOT(ISERROR(MATCH(C27,Feiertage!$C:$C,0)))</f>
        <v>0</v>
      </c>
      <c r="S27" s="13">
        <f t="shared" si="40"/>
        <v>0</v>
      </c>
      <c r="T27" s="13">
        <f t="shared" si="41"/>
        <v>0</v>
      </c>
      <c r="U27" s="13">
        <f t="shared" si="42"/>
        <v>0</v>
      </c>
    </row>
    <row r="28" spans="2:21" s="8" customFormat="1" ht="16.5" customHeight="1" x14ac:dyDescent="0.25">
      <c r="B28" s="156"/>
      <c r="C28" s="39">
        <f t="shared" si="43"/>
        <v>42658</v>
      </c>
      <c r="D28" s="43"/>
      <c r="E28" s="115"/>
      <c r="F28" s="116"/>
      <c r="G28" s="127">
        <f>IF(L28="X",Gesamt!$D$9,
IF(K28="X",Gesamt!$D$10,
IF(F28-E28&lt;0,F28-E28+24,F28-E28)))</f>
        <v>0</v>
      </c>
      <c r="H28" s="121">
        <f t="shared" ref="H28:H29" si="44">SUM(M28:Q28)</f>
        <v>0</v>
      </c>
      <c r="I28" s="15">
        <f t="shared" si="31"/>
        <v>0</v>
      </c>
      <c r="J28" s="16">
        <f t="shared" si="32"/>
        <v>0</v>
      </c>
      <c r="K28" s="19" t="str">
        <f>IF(D28="Urlaub","X","")</f>
        <v/>
      </c>
      <c r="L28" s="17" t="str">
        <f t="shared" si="34"/>
        <v/>
      </c>
      <c r="M28" s="20" t="str">
        <f t="shared" si="35"/>
        <v/>
      </c>
      <c r="N28" s="21" t="str">
        <f t="shared" si="36"/>
        <v/>
      </c>
      <c r="O28" s="21" t="str">
        <f t="shared" si="37"/>
        <v/>
      </c>
      <c r="P28" s="21" t="str">
        <f t="shared" si="38"/>
        <v/>
      </c>
      <c r="Q28" s="21">
        <f t="shared" si="39"/>
        <v>0</v>
      </c>
      <c r="R28" s="21" t="b">
        <f>NOT(ISERROR(MATCH(C28,Feiertage!$C:$C,0)))</f>
        <v>0</v>
      </c>
      <c r="S28" s="21">
        <f t="shared" si="40"/>
        <v>0</v>
      </c>
      <c r="T28" s="21">
        <f t="shared" si="41"/>
        <v>0</v>
      </c>
      <c r="U28" s="21">
        <f t="shared" si="42"/>
        <v>0</v>
      </c>
    </row>
    <row r="29" spans="2:21" s="8" customFormat="1" ht="16.5" customHeight="1" x14ac:dyDescent="0.25">
      <c r="B29" s="156"/>
      <c r="C29" s="40">
        <f t="shared" si="43"/>
        <v>42659</v>
      </c>
      <c r="D29" s="44"/>
      <c r="E29" s="117"/>
      <c r="F29" s="118"/>
      <c r="G29" s="128">
        <f>IF(L29="X",Gesamt!$D$9,
IF(K29="X",Gesamt!$D$10,
IF(F29-E29&lt;0,F29-E29+24,F29-E29)))</f>
        <v>0</v>
      </c>
      <c r="H29" s="122">
        <f t="shared" si="44"/>
        <v>0</v>
      </c>
      <c r="I29" s="22">
        <f t="shared" si="31"/>
        <v>0</v>
      </c>
      <c r="J29" s="23">
        <f t="shared" si="32"/>
        <v>0</v>
      </c>
      <c r="K29" s="24" t="str">
        <f>IF(D29="Urlaub","X","")</f>
        <v/>
      </c>
      <c r="L29" s="25" t="str">
        <f>IF(D29="Krank","X","")</f>
        <v/>
      </c>
      <c r="M29" s="26" t="str">
        <f t="shared" si="35"/>
        <v/>
      </c>
      <c r="N29" s="27" t="str">
        <f>IF(R29,U29,"")</f>
        <v/>
      </c>
      <c r="O29" s="27" t="str">
        <f>IF(AND(NOT(R29),R30),SUM(S29:T29),"")</f>
        <v/>
      </c>
      <c r="P29" s="27">
        <f t="shared" si="38"/>
        <v>0</v>
      </c>
      <c r="Q29" s="27" t="str">
        <f t="shared" si="39"/>
        <v/>
      </c>
      <c r="R29" s="27" t="b">
        <f>NOT(ISERROR(MATCH(C29,Feiertage!$C:$C,0)))</f>
        <v>0</v>
      </c>
      <c r="S29" s="27">
        <f t="shared" si="40"/>
        <v>0</v>
      </c>
      <c r="T29" s="27">
        <f t="shared" si="41"/>
        <v>0</v>
      </c>
      <c r="U29" s="27">
        <f t="shared" si="42"/>
        <v>0</v>
      </c>
    </row>
    <row r="30" spans="2:21" s="28" customFormat="1" ht="16.5" customHeight="1" thickBot="1" x14ac:dyDescent="0.3">
      <c r="B30" s="157"/>
      <c r="C30" s="109">
        <f>C29+1</f>
        <v>42660</v>
      </c>
      <c r="D30" s="110"/>
      <c r="E30" s="161" t="s">
        <v>56</v>
      </c>
      <c r="F30" s="162"/>
      <c r="G30" s="129">
        <f>SUM(G23:G29)</f>
        <v>0</v>
      </c>
      <c r="H30" s="123">
        <f>SUM(H23:H29)</f>
        <v>0</v>
      </c>
      <c r="I30" s="29">
        <f>SUM(I23:I29)</f>
        <v>0</v>
      </c>
      <c r="J30" s="30">
        <f>SUM(J23:J29)</f>
        <v>0</v>
      </c>
      <c r="K30" s="31">
        <f>COUNTIF(K23:K29,"X")</f>
        <v>0</v>
      </c>
      <c r="L30" s="32">
        <f>COUNTIF(L23:L29,"X")</f>
        <v>0</v>
      </c>
      <c r="M30" s="33"/>
      <c r="N30" s="34"/>
      <c r="O30" s="34"/>
      <c r="P30" s="34"/>
      <c r="Q30" s="34"/>
      <c r="R30" s="34" t="b">
        <f>NOT(ISERROR(MATCH(C30,Feiertage!$C:$C,0)))</f>
        <v>0</v>
      </c>
      <c r="S30" s="34"/>
      <c r="T30" s="34"/>
      <c r="U30" s="35"/>
    </row>
    <row r="31" spans="2:21" s="8" customFormat="1" ht="16.5" customHeight="1" x14ac:dyDescent="0.25">
      <c r="B31" s="155">
        <f>WEEKNUM(C31,21)</f>
        <v>42</v>
      </c>
      <c r="C31" s="38">
        <f>C29+1</f>
        <v>42660</v>
      </c>
      <c r="D31" s="41"/>
      <c r="E31" s="111"/>
      <c r="F31" s="112"/>
      <c r="G31" s="126">
        <f>IF(L31="X",Gesamt!$D$9,
IF(K31="X",Gesamt!$D$10,
IF(F31-E31&lt;0,F31-E31+24,F31-E31)))</f>
        <v>0</v>
      </c>
      <c r="H31" s="120">
        <f t="shared" ref="H31:H34" si="45">SUM(M31:Q31)</f>
        <v>0</v>
      </c>
      <c r="I31" s="9">
        <f t="shared" ref="I31:I37" si="46">IF(AND(NOT(R32),WEEKDAY(C32,2)=7),
    IF(E31&gt;F31,F31,0),
    IF(AND(NOT(R31),WEEKDAY(C31,2)=7),
        IF(E31&gt;F31,24-E31,F31-E31),
        0))</f>
        <v>0</v>
      </c>
      <c r="J31" s="10">
        <f t="shared" ref="J31:J37" si="47">IF(AND(R31,R32),
    IF(E31&gt;F31,24-E31+F31,F31-E31),
    IF(R31,
        IF(E31&gt;F31,24-E31,F31-E31),
        IF(AND(R32,E31&gt;F31),F31,0)))</f>
        <v>0</v>
      </c>
      <c r="K31" s="7" t="str">
        <f t="shared" ref="K31:K34" si="48">IF(D31="Urlaub","X","")</f>
        <v/>
      </c>
      <c r="L31" s="11" t="str">
        <f t="shared" ref="L31:L36" si="49">IF(D31="Krank","X","")</f>
        <v/>
      </c>
      <c r="M31" s="12">
        <f t="shared" ref="M31:M37" si="50">IF(OR(R31,R32,WEEKDAY(C31,2)=7,WEEKDAY(C32,2)=7),"",SUM(S31:U31))</f>
        <v>0</v>
      </c>
      <c r="N31" s="13" t="str">
        <f t="shared" ref="N31:N36" si="51">IF(R31,U31,"")</f>
        <v/>
      </c>
      <c r="O31" s="13" t="str">
        <f t="shared" ref="O31:O36" si="52">IF(AND(NOT(R31),R32),SUM(S31:T31),"")</f>
        <v/>
      </c>
      <c r="P31" s="13" t="str">
        <f t="shared" ref="P31:P37" si="53">IF(AND(WEEKDAY(C31,2)=7,NOT(R31),NOT(R32)),U31,"")</f>
        <v/>
      </c>
      <c r="Q31" s="13" t="str">
        <f t="shared" ref="Q31:Q37" si="54">IF(AND(WEEKDAY(C32,2)=7,NOT(R31),NOT(R32)),SUM(S31:T31),"")</f>
        <v/>
      </c>
      <c r="R31" s="13" t="b">
        <f>NOT(ISERROR(MATCH(C31,Feiertage!$C:$C,0)))</f>
        <v>0</v>
      </c>
      <c r="S31" s="13">
        <f t="shared" ref="S31:S37" si="55">IF(OR(E31&gt;F31,F31&gt;6),
    IF(E31&lt;=6,6-E31,0),
    F31-E31)</f>
        <v>0</v>
      </c>
      <c r="T31" s="13">
        <f t="shared" ref="T31:T37" si="56">IF(E31&gt;F31,MIN(24-E31,4),
    IF(E31&gt;=20,F31-E31,MAX(F31-20,0)))</f>
        <v>0</v>
      </c>
      <c r="U31" s="13">
        <f t="shared" ref="U31:U37" si="57">IF(E31&gt;F31,MIN(F31,6),0)</f>
        <v>0</v>
      </c>
    </row>
    <row r="32" spans="2:21" s="8" customFormat="1" ht="16.5" customHeight="1" x14ac:dyDescent="0.25">
      <c r="B32" s="156"/>
      <c r="C32" s="39">
        <f>C31+1</f>
        <v>42661</v>
      </c>
      <c r="D32" s="42"/>
      <c r="E32" s="113"/>
      <c r="F32" s="114"/>
      <c r="G32" s="127">
        <f>IF(L32="X",Gesamt!$D$9,
IF(K32="X",Gesamt!$D$10,
IF(F32-E32&lt;0,F32-E32+24,F32-E32)))</f>
        <v>0</v>
      </c>
      <c r="H32" s="121">
        <f t="shared" si="45"/>
        <v>0</v>
      </c>
      <c r="I32" s="15">
        <f t="shared" si="46"/>
        <v>0</v>
      </c>
      <c r="J32" s="16">
        <f t="shared" si="47"/>
        <v>0</v>
      </c>
      <c r="K32" s="14" t="str">
        <f t="shared" si="48"/>
        <v/>
      </c>
      <c r="L32" s="17" t="str">
        <f t="shared" si="49"/>
        <v/>
      </c>
      <c r="M32" s="12">
        <f t="shared" si="50"/>
        <v>0</v>
      </c>
      <c r="N32" s="13" t="str">
        <f t="shared" si="51"/>
        <v/>
      </c>
      <c r="O32" s="13" t="str">
        <f t="shared" si="52"/>
        <v/>
      </c>
      <c r="P32" s="13" t="str">
        <f t="shared" si="53"/>
        <v/>
      </c>
      <c r="Q32" s="13" t="str">
        <f t="shared" si="54"/>
        <v/>
      </c>
      <c r="R32" s="13" t="b">
        <f>NOT(ISERROR(MATCH(C32,Feiertage!$C:$C,0)))</f>
        <v>0</v>
      </c>
      <c r="S32" s="13">
        <f t="shared" si="55"/>
        <v>0</v>
      </c>
      <c r="T32" s="13">
        <f t="shared" si="56"/>
        <v>0</v>
      </c>
      <c r="U32" s="13">
        <f t="shared" si="57"/>
        <v>0</v>
      </c>
    </row>
    <row r="33" spans="2:21" s="8" customFormat="1" ht="16.5" customHeight="1" x14ac:dyDescent="0.25">
      <c r="B33" s="156"/>
      <c r="C33" s="39">
        <f t="shared" ref="C33:C37" si="58">C32+1</f>
        <v>42662</v>
      </c>
      <c r="D33" s="42"/>
      <c r="E33" s="113"/>
      <c r="F33" s="114"/>
      <c r="G33" s="127">
        <f>IF(L33="X",Gesamt!$D$9,
IF(K33="X",Gesamt!$D$10,
IF(F33-E33&lt;0,F33-E33+24,F33-E33)))</f>
        <v>0</v>
      </c>
      <c r="H33" s="121">
        <f t="shared" si="45"/>
        <v>0</v>
      </c>
      <c r="I33" s="15">
        <f t="shared" si="46"/>
        <v>0</v>
      </c>
      <c r="J33" s="16">
        <f t="shared" si="47"/>
        <v>0</v>
      </c>
      <c r="K33" s="14" t="str">
        <f t="shared" si="48"/>
        <v/>
      </c>
      <c r="L33" s="17" t="str">
        <f t="shared" si="49"/>
        <v/>
      </c>
      <c r="M33" s="12">
        <f t="shared" si="50"/>
        <v>0</v>
      </c>
      <c r="N33" s="13" t="str">
        <f t="shared" si="51"/>
        <v/>
      </c>
      <c r="O33" s="13" t="str">
        <f t="shared" si="52"/>
        <v/>
      </c>
      <c r="P33" s="13" t="str">
        <f t="shared" si="53"/>
        <v/>
      </c>
      <c r="Q33" s="13" t="str">
        <f t="shared" si="54"/>
        <v/>
      </c>
      <c r="R33" s="13" t="b">
        <f>NOT(ISERROR(MATCH(C33,Feiertage!$C:$C,0)))</f>
        <v>0</v>
      </c>
      <c r="S33" s="13">
        <f t="shared" si="55"/>
        <v>0</v>
      </c>
      <c r="T33" s="13">
        <f t="shared" si="56"/>
        <v>0</v>
      </c>
      <c r="U33" s="13">
        <f t="shared" si="57"/>
        <v>0</v>
      </c>
    </row>
    <row r="34" spans="2:21" s="28" customFormat="1" ht="16.5" customHeight="1" x14ac:dyDescent="0.25">
      <c r="B34" s="156"/>
      <c r="C34" s="39">
        <f t="shared" si="58"/>
        <v>42663</v>
      </c>
      <c r="D34" s="43"/>
      <c r="E34" s="115"/>
      <c r="F34" s="116"/>
      <c r="G34" s="127">
        <f>IF(L34="X",Gesamt!$D$9,
IF(K34="X",Gesamt!$D$10,
IF(F34-E34&lt;0,F34-E34+24,F34-E34)))</f>
        <v>0</v>
      </c>
      <c r="H34" s="121">
        <f t="shared" si="45"/>
        <v>0</v>
      </c>
      <c r="I34" s="15">
        <f t="shared" si="46"/>
        <v>0</v>
      </c>
      <c r="J34" s="16">
        <f t="shared" si="47"/>
        <v>0</v>
      </c>
      <c r="K34" s="19" t="str">
        <f t="shared" si="48"/>
        <v/>
      </c>
      <c r="L34" s="17" t="str">
        <f t="shared" si="49"/>
        <v/>
      </c>
      <c r="M34" s="12">
        <f t="shared" si="50"/>
        <v>0</v>
      </c>
      <c r="N34" s="13" t="str">
        <f t="shared" si="51"/>
        <v/>
      </c>
      <c r="O34" s="13" t="str">
        <f t="shared" si="52"/>
        <v/>
      </c>
      <c r="P34" s="13" t="str">
        <f t="shared" si="53"/>
        <v/>
      </c>
      <c r="Q34" s="13" t="str">
        <f t="shared" si="54"/>
        <v/>
      </c>
      <c r="R34" s="13" t="b">
        <f>NOT(ISERROR(MATCH(C34,Feiertage!$C:$C,0)))</f>
        <v>0</v>
      </c>
      <c r="S34" s="13">
        <f t="shared" si="55"/>
        <v>0</v>
      </c>
      <c r="T34" s="13">
        <f t="shared" si="56"/>
        <v>0</v>
      </c>
      <c r="U34" s="13">
        <f t="shared" si="57"/>
        <v>0</v>
      </c>
    </row>
    <row r="35" spans="2:21" s="8" customFormat="1" ht="16.5" customHeight="1" x14ac:dyDescent="0.25">
      <c r="B35" s="156"/>
      <c r="C35" s="39">
        <f t="shared" si="58"/>
        <v>42664</v>
      </c>
      <c r="D35" s="43"/>
      <c r="E35" s="115"/>
      <c r="F35" s="116"/>
      <c r="G35" s="127">
        <f>IF(L35="X",Gesamt!$D$9,
IF(K35="X",Gesamt!$D$10,
IF(F35-E35&lt;0,F35-E35+24,F35-E35)))</f>
        <v>0</v>
      </c>
      <c r="H35" s="121">
        <f>SUM(M35:Q35)</f>
        <v>0</v>
      </c>
      <c r="I35" s="15">
        <f t="shared" si="46"/>
        <v>0</v>
      </c>
      <c r="J35" s="16">
        <f t="shared" si="47"/>
        <v>0</v>
      </c>
      <c r="K35" s="19" t="str">
        <f>IF(D35="Urlaub","X","")</f>
        <v/>
      </c>
      <c r="L35" s="17" t="str">
        <f t="shared" si="49"/>
        <v/>
      </c>
      <c r="M35" s="12">
        <f t="shared" si="50"/>
        <v>0</v>
      </c>
      <c r="N35" s="13" t="str">
        <f t="shared" si="51"/>
        <v/>
      </c>
      <c r="O35" s="13" t="str">
        <f t="shared" si="52"/>
        <v/>
      </c>
      <c r="P35" s="13" t="str">
        <f t="shared" si="53"/>
        <v/>
      </c>
      <c r="Q35" s="13" t="str">
        <f t="shared" si="54"/>
        <v/>
      </c>
      <c r="R35" s="13" t="b">
        <f>NOT(ISERROR(MATCH(C35,Feiertage!$C:$C,0)))</f>
        <v>0</v>
      </c>
      <c r="S35" s="13">
        <f t="shared" si="55"/>
        <v>0</v>
      </c>
      <c r="T35" s="13">
        <f t="shared" si="56"/>
        <v>0</v>
      </c>
      <c r="U35" s="13">
        <f t="shared" si="57"/>
        <v>0</v>
      </c>
    </row>
    <row r="36" spans="2:21" s="8" customFormat="1" ht="16.5" customHeight="1" x14ac:dyDescent="0.25">
      <c r="B36" s="156"/>
      <c r="C36" s="39">
        <f t="shared" si="58"/>
        <v>42665</v>
      </c>
      <c r="D36" s="43"/>
      <c r="E36" s="115"/>
      <c r="F36" s="116"/>
      <c r="G36" s="127">
        <f>IF(L36="X",Gesamt!$D$9,
IF(K36="X",Gesamt!$D$10,
IF(F36-E36&lt;0,F36-E36+24,F36-E36)))</f>
        <v>0</v>
      </c>
      <c r="H36" s="121">
        <f t="shared" ref="H36:H37" si="59">SUM(M36:Q36)</f>
        <v>0</v>
      </c>
      <c r="I36" s="15">
        <f t="shared" si="46"/>
        <v>0</v>
      </c>
      <c r="J36" s="16">
        <f t="shared" si="47"/>
        <v>0</v>
      </c>
      <c r="K36" s="19" t="str">
        <f>IF(D36="Urlaub","X","")</f>
        <v/>
      </c>
      <c r="L36" s="17" t="str">
        <f t="shared" si="49"/>
        <v/>
      </c>
      <c r="M36" s="20" t="str">
        <f t="shared" si="50"/>
        <v/>
      </c>
      <c r="N36" s="21" t="str">
        <f t="shared" si="51"/>
        <v/>
      </c>
      <c r="O36" s="21" t="str">
        <f t="shared" si="52"/>
        <v/>
      </c>
      <c r="P36" s="21" t="str">
        <f t="shared" si="53"/>
        <v/>
      </c>
      <c r="Q36" s="21">
        <f t="shared" si="54"/>
        <v>0</v>
      </c>
      <c r="R36" s="21" t="b">
        <f>NOT(ISERROR(MATCH(C36,Feiertage!$C:$C,0)))</f>
        <v>0</v>
      </c>
      <c r="S36" s="21">
        <f t="shared" si="55"/>
        <v>0</v>
      </c>
      <c r="T36" s="21">
        <f t="shared" si="56"/>
        <v>0</v>
      </c>
      <c r="U36" s="21">
        <f t="shared" si="57"/>
        <v>0</v>
      </c>
    </row>
    <row r="37" spans="2:21" s="8" customFormat="1" ht="16.5" customHeight="1" x14ac:dyDescent="0.25">
      <c r="B37" s="156"/>
      <c r="C37" s="40">
        <f t="shared" si="58"/>
        <v>42666</v>
      </c>
      <c r="D37" s="44"/>
      <c r="E37" s="117"/>
      <c r="F37" s="118"/>
      <c r="G37" s="128">
        <f>IF(L37="X",Gesamt!$D$9,
IF(K37="X",Gesamt!$D$10,
IF(F37-E37&lt;0,F37-E37+24,F37-E37)))</f>
        <v>0</v>
      </c>
      <c r="H37" s="122">
        <f t="shared" si="59"/>
        <v>0</v>
      </c>
      <c r="I37" s="22">
        <f t="shared" si="46"/>
        <v>0</v>
      </c>
      <c r="J37" s="23">
        <f t="shared" si="47"/>
        <v>0</v>
      </c>
      <c r="K37" s="24" t="str">
        <f>IF(D37="Urlaub","X","")</f>
        <v/>
      </c>
      <c r="L37" s="25" t="str">
        <f>IF(D37="Krank","X","")</f>
        <v/>
      </c>
      <c r="M37" s="26" t="str">
        <f t="shared" si="50"/>
        <v/>
      </c>
      <c r="N37" s="27" t="str">
        <f>IF(R37,U37,"")</f>
        <v/>
      </c>
      <c r="O37" s="27" t="str">
        <f>IF(AND(NOT(R37),R38),SUM(S37:T37),"")</f>
        <v/>
      </c>
      <c r="P37" s="27">
        <f t="shared" si="53"/>
        <v>0</v>
      </c>
      <c r="Q37" s="27" t="str">
        <f t="shared" si="54"/>
        <v/>
      </c>
      <c r="R37" s="27" t="b">
        <f>NOT(ISERROR(MATCH(C37,Feiertage!$C:$C,0)))</f>
        <v>0</v>
      </c>
      <c r="S37" s="27">
        <f t="shared" si="55"/>
        <v>0</v>
      </c>
      <c r="T37" s="27">
        <f t="shared" si="56"/>
        <v>0</v>
      </c>
      <c r="U37" s="27">
        <f t="shared" si="57"/>
        <v>0</v>
      </c>
    </row>
    <row r="38" spans="2:21" s="28" customFormat="1" ht="16.5" customHeight="1" thickBot="1" x14ac:dyDescent="0.3">
      <c r="B38" s="157"/>
      <c r="C38" s="109">
        <f>C37+1</f>
        <v>42667</v>
      </c>
      <c r="D38" s="110"/>
      <c r="E38" s="161" t="s">
        <v>56</v>
      </c>
      <c r="F38" s="162"/>
      <c r="G38" s="129">
        <f>SUM(G31:G37)</f>
        <v>0</v>
      </c>
      <c r="H38" s="123">
        <f>SUM(H31:H37)</f>
        <v>0</v>
      </c>
      <c r="I38" s="29">
        <f>SUM(I31:I37)</f>
        <v>0</v>
      </c>
      <c r="J38" s="30">
        <f>SUM(J31:J37)</f>
        <v>0</v>
      </c>
      <c r="K38" s="31">
        <f>COUNTIF(K31:K37,"X")</f>
        <v>0</v>
      </c>
      <c r="L38" s="32">
        <f>COUNTIF(L31:L37,"X")</f>
        <v>0</v>
      </c>
      <c r="M38" s="33"/>
      <c r="N38" s="34"/>
      <c r="O38" s="34"/>
      <c r="P38" s="34"/>
      <c r="Q38" s="34"/>
      <c r="R38" s="34" t="b">
        <f>NOT(ISERROR(MATCH(C38,Feiertage!$C:$C,0)))</f>
        <v>0</v>
      </c>
      <c r="S38" s="34"/>
      <c r="T38" s="34"/>
      <c r="U38" s="35"/>
    </row>
    <row r="39" spans="2:21" s="8" customFormat="1" ht="16.5" customHeight="1" x14ac:dyDescent="0.25">
      <c r="B39" s="158">
        <f>IF(MONTH(C39)=MONTH($C$1),WEEKNUM(C39,21))</f>
        <v>43</v>
      </c>
      <c r="C39" s="38">
        <f>C37+1</f>
        <v>42667</v>
      </c>
      <c r="D39" s="41"/>
      <c r="E39" s="111"/>
      <c r="F39" s="112"/>
      <c r="G39" s="126">
        <f>IF(L39="X",Gesamt!$D$9,
IF(K39="X",Gesamt!$D$10,
IF(F39-E39&lt;0,F39-E39+24,F39-E39)))</f>
        <v>0</v>
      </c>
      <c r="H39" s="120">
        <f t="shared" ref="H39:H42" si="60">SUM(M39:Q39)</f>
        <v>0</v>
      </c>
      <c r="I39" s="9">
        <f t="shared" ref="I39:I45" si="61">IF(AND(NOT(R40),WEEKDAY(C40,2)=7),
    IF(E39&gt;F39,F39,0),
    IF(AND(NOT(R39),WEEKDAY(C39,2)=7),
        IF(E39&gt;F39,24-E39,F39-E39),
        0))</f>
        <v>0</v>
      </c>
      <c r="J39" s="10">
        <f t="shared" ref="J39:J45" si="62">IF(AND(R39,R40),
    IF(E39&gt;F39,24-E39+F39,F39-E39),
    IF(R39,
        IF(E39&gt;F39,24-E39,F39-E39),
        IF(AND(R40,E39&gt;F39),F39,0)))</f>
        <v>0</v>
      </c>
      <c r="K39" s="7" t="str">
        <f t="shared" ref="K39:K42" si="63">IF(D39="Urlaub","X","")</f>
        <v/>
      </c>
      <c r="L39" s="11" t="str">
        <f t="shared" ref="L39:L44" si="64">IF(D39="Krank","X","")</f>
        <v/>
      </c>
      <c r="M39" s="12">
        <f t="shared" ref="M39:M45" si="65">IF(OR(R39,R40,WEEKDAY(C39,2)=7,WEEKDAY(C40,2)=7),"",SUM(S39:U39))</f>
        <v>0</v>
      </c>
      <c r="N39" s="13" t="str">
        <f t="shared" ref="N39:N44" si="66">IF(R39,U39,"")</f>
        <v/>
      </c>
      <c r="O39" s="13" t="str">
        <f t="shared" ref="O39:O44" si="67">IF(AND(NOT(R39),R40),SUM(S39:T39),"")</f>
        <v/>
      </c>
      <c r="P39" s="13" t="str">
        <f t="shared" ref="P39:P45" si="68">IF(AND(WEEKDAY(C39,2)=7,NOT(R39),NOT(R40)),U39,"")</f>
        <v/>
      </c>
      <c r="Q39" s="13" t="str">
        <f t="shared" ref="Q39:Q45" si="69">IF(AND(WEEKDAY(C40,2)=7,NOT(R39),NOT(R40)),SUM(S39:T39),"")</f>
        <v/>
      </c>
      <c r="R39" s="13" t="b">
        <f>NOT(ISERROR(MATCH(C39,Feiertage!$C:$C,0)))</f>
        <v>0</v>
      </c>
      <c r="S39" s="13">
        <f t="shared" ref="S39:S45" si="70">IF(OR(E39&gt;F39,F39&gt;6),
    IF(E39&lt;=6,6-E39,0),
    F39-E39)</f>
        <v>0</v>
      </c>
      <c r="T39" s="13">
        <f t="shared" ref="T39:T45" si="71">IF(E39&gt;F39,MIN(24-E39,4),
    IF(E39&gt;=20,F39-E39,MAX(F39-20,0)))</f>
        <v>0</v>
      </c>
      <c r="U39" s="13">
        <f t="shared" ref="U39:U45" si="72">IF(E39&gt;F39,MIN(F39,6),0)</f>
        <v>0</v>
      </c>
    </row>
    <row r="40" spans="2:21" s="8" customFormat="1" ht="16.5" customHeight="1" x14ac:dyDescent="0.25">
      <c r="B40" s="159"/>
      <c r="C40" s="39">
        <f>C39+1</f>
        <v>42668</v>
      </c>
      <c r="D40" s="42"/>
      <c r="E40" s="113"/>
      <c r="F40" s="114"/>
      <c r="G40" s="127">
        <f>IF(L40="X",Gesamt!$D$9,
IF(K40="X",Gesamt!$D$10,
IF(F40-E40&lt;0,F40-E40+24,F40-E40)))</f>
        <v>0</v>
      </c>
      <c r="H40" s="121">
        <f t="shared" si="60"/>
        <v>0</v>
      </c>
      <c r="I40" s="15">
        <f t="shared" si="61"/>
        <v>0</v>
      </c>
      <c r="J40" s="16">
        <f t="shared" si="62"/>
        <v>0</v>
      </c>
      <c r="K40" s="14" t="str">
        <f t="shared" si="63"/>
        <v/>
      </c>
      <c r="L40" s="17" t="str">
        <f t="shared" si="64"/>
        <v/>
      </c>
      <c r="M40" s="12">
        <f t="shared" si="65"/>
        <v>0</v>
      </c>
      <c r="N40" s="13" t="str">
        <f t="shared" si="66"/>
        <v/>
      </c>
      <c r="O40" s="13" t="str">
        <f t="shared" si="67"/>
        <v/>
      </c>
      <c r="P40" s="13" t="str">
        <f t="shared" si="68"/>
        <v/>
      </c>
      <c r="Q40" s="13" t="str">
        <f t="shared" si="69"/>
        <v/>
      </c>
      <c r="R40" s="13" t="b">
        <f>NOT(ISERROR(MATCH(C40,Feiertage!$C:$C,0)))</f>
        <v>0</v>
      </c>
      <c r="S40" s="13">
        <f t="shared" si="70"/>
        <v>0</v>
      </c>
      <c r="T40" s="13">
        <f t="shared" si="71"/>
        <v>0</v>
      </c>
      <c r="U40" s="13">
        <f t="shared" si="72"/>
        <v>0</v>
      </c>
    </row>
    <row r="41" spans="2:21" s="8" customFormat="1" ht="16.5" customHeight="1" x14ac:dyDescent="0.25">
      <c r="B41" s="159"/>
      <c r="C41" s="39">
        <f t="shared" ref="C41:C45" si="73">C40+1</f>
        <v>42669</v>
      </c>
      <c r="D41" s="42"/>
      <c r="E41" s="113"/>
      <c r="F41" s="114"/>
      <c r="G41" s="127">
        <f>IF(L41="X",Gesamt!$D$9,
IF(K41="X",Gesamt!$D$10,
IF(F41-E41&lt;0,F41-E41+24,F41-E41)))</f>
        <v>0</v>
      </c>
      <c r="H41" s="121">
        <f t="shared" si="60"/>
        <v>0</v>
      </c>
      <c r="I41" s="15">
        <f t="shared" si="61"/>
        <v>0</v>
      </c>
      <c r="J41" s="16">
        <f t="shared" si="62"/>
        <v>0</v>
      </c>
      <c r="K41" s="14" t="str">
        <f t="shared" si="63"/>
        <v/>
      </c>
      <c r="L41" s="17" t="str">
        <f t="shared" si="64"/>
        <v/>
      </c>
      <c r="M41" s="12">
        <f t="shared" si="65"/>
        <v>0</v>
      </c>
      <c r="N41" s="13" t="str">
        <f t="shared" si="66"/>
        <v/>
      </c>
      <c r="O41" s="13" t="str">
        <f t="shared" si="67"/>
        <v/>
      </c>
      <c r="P41" s="13" t="str">
        <f t="shared" si="68"/>
        <v/>
      </c>
      <c r="Q41" s="13" t="str">
        <f t="shared" si="69"/>
        <v/>
      </c>
      <c r="R41" s="13" t="b">
        <f>NOT(ISERROR(MATCH(C41,Feiertage!$C:$C,0)))</f>
        <v>0</v>
      </c>
      <c r="S41" s="13">
        <f t="shared" si="70"/>
        <v>0</v>
      </c>
      <c r="T41" s="13">
        <f t="shared" si="71"/>
        <v>0</v>
      </c>
      <c r="U41" s="13">
        <f t="shared" si="72"/>
        <v>0</v>
      </c>
    </row>
    <row r="42" spans="2:21" s="8" customFormat="1" ht="16.5" customHeight="1" x14ac:dyDescent="0.25">
      <c r="B42" s="159"/>
      <c r="C42" s="39">
        <f t="shared" si="73"/>
        <v>42670</v>
      </c>
      <c r="D42" s="43"/>
      <c r="E42" s="115"/>
      <c r="F42" s="116"/>
      <c r="G42" s="127">
        <f>IF(L42="X",Gesamt!$D$9,
IF(K42="X",Gesamt!$D$10,
IF(F42-E42&lt;0,F42-E42+24,F42-E42)))</f>
        <v>0</v>
      </c>
      <c r="H42" s="121">
        <f t="shared" si="60"/>
        <v>0</v>
      </c>
      <c r="I42" s="15">
        <f t="shared" si="61"/>
        <v>0</v>
      </c>
      <c r="J42" s="16">
        <f t="shared" si="62"/>
        <v>0</v>
      </c>
      <c r="K42" s="19" t="str">
        <f t="shared" si="63"/>
        <v/>
      </c>
      <c r="L42" s="17" t="str">
        <f t="shared" si="64"/>
        <v/>
      </c>
      <c r="M42" s="12">
        <f t="shared" si="65"/>
        <v>0</v>
      </c>
      <c r="N42" s="13" t="str">
        <f t="shared" si="66"/>
        <v/>
      </c>
      <c r="O42" s="13" t="str">
        <f t="shared" si="67"/>
        <v/>
      </c>
      <c r="P42" s="13" t="str">
        <f t="shared" si="68"/>
        <v/>
      </c>
      <c r="Q42" s="13" t="str">
        <f t="shared" si="69"/>
        <v/>
      </c>
      <c r="R42" s="13" t="b">
        <f>NOT(ISERROR(MATCH(C42,Feiertage!$C:$C,0)))</f>
        <v>0</v>
      </c>
      <c r="S42" s="13">
        <f t="shared" si="70"/>
        <v>0</v>
      </c>
      <c r="T42" s="13">
        <f t="shared" si="71"/>
        <v>0</v>
      </c>
      <c r="U42" s="13">
        <f t="shared" si="72"/>
        <v>0</v>
      </c>
    </row>
    <row r="43" spans="2:21" s="8" customFormat="1" ht="16.5" customHeight="1" x14ac:dyDescent="0.25">
      <c r="B43" s="159"/>
      <c r="C43" s="39">
        <f t="shared" si="73"/>
        <v>42671</v>
      </c>
      <c r="D43" s="43"/>
      <c r="E43" s="115"/>
      <c r="F43" s="116"/>
      <c r="G43" s="127">
        <f>IF(L43="X",Gesamt!$D$9,
IF(K43="X",Gesamt!$D$10,
IF(F43-E43&lt;0,F43-E43+24,F43-E43)))</f>
        <v>0</v>
      </c>
      <c r="H43" s="121">
        <f>SUM(M43:Q43)</f>
        <v>0</v>
      </c>
      <c r="I43" s="15">
        <f t="shared" si="61"/>
        <v>0</v>
      </c>
      <c r="J43" s="16">
        <f t="shared" si="62"/>
        <v>0</v>
      </c>
      <c r="K43" s="19" t="str">
        <f>IF(D43="Urlaub","X","")</f>
        <v/>
      </c>
      <c r="L43" s="17" t="str">
        <f t="shared" si="64"/>
        <v/>
      </c>
      <c r="M43" s="12">
        <f t="shared" si="65"/>
        <v>0</v>
      </c>
      <c r="N43" s="13" t="str">
        <f t="shared" si="66"/>
        <v/>
      </c>
      <c r="O43" s="13" t="str">
        <f t="shared" si="67"/>
        <v/>
      </c>
      <c r="P43" s="13" t="str">
        <f t="shared" si="68"/>
        <v/>
      </c>
      <c r="Q43" s="13" t="str">
        <f t="shared" si="69"/>
        <v/>
      </c>
      <c r="R43" s="13" t="b">
        <f>NOT(ISERROR(MATCH(C43,Feiertage!$C:$C,0)))</f>
        <v>0</v>
      </c>
      <c r="S43" s="13">
        <f t="shared" si="70"/>
        <v>0</v>
      </c>
      <c r="T43" s="13">
        <f t="shared" si="71"/>
        <v>0</v>
      </c>
      <c r="U43" s="13">
        <f t="shared" si="72"/>
        <v>0</v>
      </c>
    </row>
    <row r="44" spans="2:21" s="8" customFormat="1" ht="16.5" customHeight="1" x14ac:dyDescent="0.25">
      <c r="B44" s="159"/>
      <c r="C44" s="39">
        <f t="shared" si="73"/>
        <v>42672</v>
      </c>
      <c r="D44" s="43"/>
      <c r="E44" s="115"/>
      <c r="F44" s="116"/>
      <c r="G44" s="127">
        <f>IF(L44="X",Gesamt!$D$9,
IF(K44="X",Gesamt!$D$10,
IF(F44-E44&lt;0,F44-E44+24,F44-E44)))</f>
        <v>0</v>
      </c>
      <c r="H44" s="121">
        <f t="shared" ref="H44:H45" si="74">SUM(M44:Q44)</f>
        <v>0</v>
      </c>
      <c r="I44" s="15">
        <f t="shared" si="61"/>
        <v>0</v>
      </c>
      <c r="J44" s="16">
        <f t="shared" si="62"/>
        <v>0</v>
      </c>
      <c r="K44" s="19" t="str">
        <f>IF(D44="Urlaub","X","")</f>
        <v/>
      </c>
      <c r="L44" s="17" t="str">
        <f t="shared" si="64"/>
        <v/>
      </c>
      <c r="M44" s="20" t="str">
        <f t="shared" si="65"/>
        <v/>
      </c>
      <c r="N44" s="21" t="str">
        <f t="shared" si="66"/>
        <v/>
      </c>
      <c r="O44" s="21" t="str">
        <f t="shared" si="67"/>
        <v/>
      </c>
      <c r="P44" s="21" t="str">
        <f t="shared" si="68"/>
        <v/>
      </c>
      <c r="Q44" s="21">
        <f t="shared" si="69"/>
        <v>0</v>
      </c>
      <c r="R44" s="21" t="b">
        <f>NOT(ISERROR(MATCH(C44,Feiertage!$C:$C,0)))</f>
        <v>0</v>
      </c>
      <c r="S44" s="21">
        <f t="shared" si="70"/>
        <v>0</v>
      </c>
      <c r="T44" s="21">
        <f t="shared" si="71"/>
        <v>0</v>
      </c>
      <c r="U44" s="21">
        <f t="shared" si="72"/>
        <v>0</v>
      </c>
    </row>
    <row r="45" spans="2:21" s="28" customFormat="1" ht="16.5" customHeight="1" x14ac:dyDescent="0.25">
      <c r="B45" s="159"/>
      <c r="C45" s="40">
        <f t="shared" si="73"/>
        <v>42673</v>
      </c>
      <c r="D45" s="44"/>
      <c r="E45" s="117"/>
      <c r="F45" s="118"/>
      <c r="G45" s="128">
        <f>IF(L45="X",Gesamt!$D$9,
IF(K45="X",Gesamt!$D$10,
IF(F45-E45&lt;0,F45-E45+24,F45-E45)))</f>
        <v>0</v>
      </c>
      <c r="H45" s="122">
        <f t="shared" si="74"/>
        <v>0</v>
      </c>
      <c r="I45" s="22">
        <f t="shared" si="61"/>
        <v>0</v>
      </c>
      <c r="J45" s="23">
        <f t="shared" si="62"/>
        <v>0</v>
      </c>
      <c r="K45" s="24" t="str">
        <f>IF(D45="Urlaub","X","")</f>
        <v/>
      </c>
      <c r="L45" s="25" t="str">
        <f>IF(D45="Krank","X","")</f>
        <v/>
      </c>
      <c r="M45" s="26" t="str">
        <f t="shared" si="65"/>
        <v/>
      </c>
      <c r="N45" s="27" t="str">
        <f>IF(R45,U45,"")</f>
        <v/>
      </c>
      <c r="O45" s="27" t="str">
        <f>IF(AND(NOT(R45),R46),SUM(S45:T45),"")</f>
        <v/>
      </c>
      <c r="P45" s="27">
        <f t="shared" si="68"/>
        <v>0</v>
      </c>
      <c r="Q45" s="27" t="str">
        <f t="shared" si="69"/>
        <v/>
      </c>
      <c r="R45" s="27" t="b">
        <f>NOT(ISERROR(MATCH(C45,Feiertage!$C:$C,0)))</f>
        <v>0</v>
      </c>
      <c r="S45" s="27">
        <f t="shared" si="70"/>
        <v>0</v>
      </c>
      <c r="T45" s="27">
        <f t="shared" si="71"/>
        <v>0</v>
      </c>
      <c r="U45" s="27">
        <f t="shared" si="72"/>
        <v>0</v>
      </c>
    </row>
    <row r="46" spans="2:21" s="28" customFormat="1" ht="16.5" customHeight="1" thickBot="1" x14ac:dyDescent="0.3">
      <c r="B46" s="160"/>
      <c r="C46" s="109">
        <f>C45+1</f>
        <v>42674</v>
      </c>
      <c r="D46" s="110"/>
      <c r="E46" s="161" t="s">
        <v>56</v>
      </c>
      <c r="F46" s="162"/>
      <c r="G46" s="129">
        <f>SUM(G39:G45)</f>
        <v>0</v>
      </c>
      <c r="H46" s="123">
        <f>SUM(H39:H45)</f>
        <v>0</v>
      </c>
      <c r="I46" s="29">
        <f>SUM(I39:I45)</f>
        <v>0</v>
      </c>
      <c r="J46" s="30">
        <f>SUM(J39:J45)</f>
        <v>0</v>
      </c>
      <c r="K46" s="31">
        <f>COUNTIF(K39:K45,"X")</f>
        <v>0</v>
      </c>
      <c r="L46" s="32">
        <f>COUNTIF(L39:L45,"X")</f>
        <v>0</v>
      </c>
      <c r="M46" s="33"/>
      <c r="N46" s="34"/>
      <c r="O46" s="34"/>
      <c r="P46" s="34"/>
      <c r="Q46" s="34"/>
      <c r="R46" s="34" t="b">
        <f>NOT(ISERROR(MATCH(C46,Feiertage!$C:$C,0)))</f>
        <v>0</v>
      </c>
      <c r="S46" s="34"/>
      <c r="T46" s="34"/>
      <c r="U46" s="35"/>
    </row>
    <row r="47" spans="2:21" s="8" customFormat="1" ht="16.5" customHeight="1" x14ac:dyDescent="0.25">
      <c r="B47" s="158">
        <f>IF(MONTH(C47)=MONTH($C$1),WEEKNUM(C47,21))</f>
        <v>44</v>
      </c>
      <c r="C47" s="38">
        <f>C45+1</f>
        <v>42674</v>
      </c>
      <c r="D47" s="41"/>
      <c r="E47" s="111"/>
      <c r="F47" s="112"/>
      <c r="G47" s="126">
        <f>IF(L47="X",Gesamt!$D$9,
IF(K47="X",Gesamt!$D$10,
IF(F47-E47&lt;0,F47-E47+24,F47-E47)))</f>
        <v>0</v>
      </c>
      <c r="H47" s="120">
        <f t="shared" ref="H47:H50" si="75">SUM(M47:Q47)</f>
        <v>0</v>
      </c>
      <c r="I47" s="9">
        <f t="shared" ref="I47:I53" si="76">IF(AND(NOT(R48),WEEKDAY(C48,2)=7),
    IF(E47&gt;F47,F47,0),
    IF(AND(NOT(R47),WEEKDAY(C47,2)=7),
        IF(E47&gt;F47,24-E47,F47-E47),
        0))</f>
        <v>0</v>
      </c>
      <c r="J47" s="10">
        <f t="shared" ref="J47:J53" si="77">IF(AND(R47,R48),
    IF(E47&gt;F47,24-E47+F47,F47-E47),
    IF(R47,
        IF(E47&gt;F47,24-E47,F47-E47),
        IF(AND(R48,E47&gt;F47),F47,0)))</f>
        <v>0</v>
      </c>
      <c r="K47" s="7" t="str">
        <f t="shared" ref="K47:K50" si="78">IF(D47="Urlaub","X","")</f>
        <v/>
      </c>
      <c r="L47" s="11" t="str">
        <f t="shared" ref="L47:L52" si="79">IF(D47="Krank","X","")</f>
        <v/>
      </c>
      <c r="M47" s="12">
        <f t="shared" ref="M47:M53" si="80">IF(OR(R47,R48,WEEKDAY(C47,2)=7,WEEKDAY(C48,2)=7),"",SUM(S47:U47))</f>
        <v>0</v>
      </c>
      <c r="N47" s="13" t="str">
        <f t="shared" ref="N47:N52" si="81">IF(R47,U47,"")</f>
        <v/>
      </c>
      <c r="O47" s="13" t="str">
        <f t="shared" ref="O47:O52" si="82">IF(AND(NOT(R47),R48),SUM(S47:T47),"")</f>
        <v/>
      </c>
      <c r="P47" s="13" t="str">
        <f t="shared" ref="P47:P53" si="83">IF(AND(WEEKDAY(C47,2)=7,NOT(R47),NOT(R48)),U47,"")</f>
        <v/>
      </c>
      <c r="Q47" s="13" t="str">
        <f t="shared" ref="Q47:Q53" si="84">IF(AND(WEEKDAY(C48,2)=7,NOT(R47),NOT(R48)),SUM(S47:T47),"")</f>
        <v/>
      </c>
      <c r="R47" s="13" t="b">
        <f>NOT(ISERROR(MATCH(C47,Feiertage!$C:$C,0)))</f>
        <v>0</v>
      </c>
      <c r="S47" s="13">
        <f t="shared" ref="S47:S53" si="85">IF(OR(E47&gt;F47,F47&gt;6),
    IF(E47&lt;=6,6-E47,0),
    F47-E47)</f>
        <v>0</v>
      </c>
      <c r="T47" s="13">
        <f t="shared" ref="T47:T53" si="86">IF(E47&gt;F47,MIN(24-E47,4),
    IF(E47&gt;=20,F47-E47,MAX(F47-20,0)))</f>
        <v>0</v>
      </c>
      <c r="U47" s="13">
        <f t="shared" ref="U47:U53" si="87">IF(E47&gt;F47,MIN(F47,6),0)</f>
        <v>0</v>
      </c>
    </row>
    <row r="48" spans="2:21" s="8" customFormat="1" ht="16.5" customHeight="1" x14ac:dyDescent="0.25">
      <c r="B48" s="159"/>
      <c r="C48" s="39">
        <f>C47+1</f>
        <v>42675</v>
      </c>
      <c r="D48" s="42"/>
      <c r="E48" s="113"/>
      <c r="F48" s="114"/>
      <c r="G48" s="127">
        <f>IF(L48="X",Gesamt!$D$9,
IF(K48="X",Gesamt!$D$10,
IF(F48-E48&lt;0,F48-E48+24,F48-E48)))</f>
        <v>0</v>
      </c>
      <c r="H48" s="121">
        <f t="shared" si="75"/>
        <v>0</v>
      </c>
      <c r="I48" s="15">
        <f t="shared" si="76"/>
        <v>0</v>
      </c>
      <c r="J48" s="16">
        <f t="shared" si="77"/>
        <v>0</v>
      </c>
      <c r="K48" s="14" t="str">
        <f t="shared" si="78"/>
        <v/>
      </c>
      <c r="L48" s="17" t="str">
        <f t="shared" si="79"/>
        <v/>
      </c>
      <c r="M48" s="12">
        <f t="shared" si="80"/>
        <v>0</v>
      </c>
      <c r="N48" s="13" t="str">
        <f t="shared" si="81"/>
        <v/>
      </c>
      <c r="O48" s="13" t="str">
        <f t="shared" si="82"/>
        <v/>
      </c>
      <c r="P48" s="13" t="str">
        <f t="shared" si="83"/>
        <v/>
      </c>
      <c r="Q48" s="13" t="str">
        <f t="shared" si="84"/>
        <v/>
      </c>
      <c r="R48" s="13" t="b">
        <f>NOT(ISERROR(MATCH(C48,Feiertage!$C:$C,0)))</f>
        <v>0</v>
      </c>
      <c r="S48" s="13">
        <f t="shared" si="85"/>
        <v>0</v>
      </c>
      <c r="T48" s="13">
        <f t="shared" si="86"/>
        <v>0</v>
      </c>
      <c r="U48" s="13">
        <f t="shared" si="87"/>
        <v>0</v>
      </c>
    </row>
    <row r="49" spans="2:21" s="8" customFormat="1" ht="16.5" customHeight="1" x14ac:dyDescent="0.25">
      <c r="B49" s="159"/>
      <c r="C49" s="39">
        <f t="shared" ref="C49:C53" si="88">C48+1</f>
        <v>42676</v>
      </c>
      <c r="D49" s="42"/>
      <c r="E49" s="113"/>
      <c r="F49" s="114"/>
      <c r="G49" s="127">
        <f>IF(L49="X",Gesamt!$D$9,
IF(K49="X",Gesamt!$D$10,
IF(F49-E49&lt;0,F49-E49+24,F49-E49)))</f>
        <v>0</v>
      </c>
      <c r="H49" s="121">
        <f t="shared" si="75"/>
        <v>0</v>
      </c>
      <c r="I49" s="15">
        <f t="shared" si="76"/>
        <v>0</v>
      </c>
      <c r="J49" s="16">
        <f t="shared" si="77"/>
        <v>0</v>
      </c>
      <c r="K49" s="14" t="str">
        <f t="shared" si="78"/>
        <v/>
      </c>
      <c r="L49" s="17" t="str">
        <f t="shared" si="79"/>
        <v/>
      </c>
      <c r="M49" s="12">
        <f t="shared" si="80"/>
        <v>0</v>
      </c>
      <c r="N49" s="13" t="str">
        <f t="shared" si="81"/>
        <v/>
      </c>
      <c r="O49" s="13" t="str">
        <f t="shared" si="82"/>
        <v/>
      </c>
      <c r="P49" s="13" t="str">
        <f t="shared" si="83"/>
        <v/>
      </c>
      <c r="Q49" s="13" t="str">
        <f t="shared" si="84"/>
        <v/>
      </c>
      <c r="R49" s="13" t="b">
        <f>NOT(ISERROR(MATCH(C49,Feiertage!$C:$C,0)))</f>
        <v>0</v>
      </c>
      <c r="S49" s="13">
        <f t="shared" si="85"/>
        <v>0</v>
      </c>
      <c r="T49" s="13">
        <f t="shared" si="86"/>
        <v>0</v>
      </c>
      <c r="U49" s="13">
        <f t="shared" si="87"/>
        <v>0</v>
      </c>
    </row>
    <row r="50" spans="2:21" s="8" customFormat="1" ht="16.5" customHeight="1" x14ac:dyDescent="0.25">
      <c r="B50" s="159"/>
      <c r="C50" s="39">
        <f t="shared" si="88"/>
        <v>42677</v>
      </c>
      <c r="D50" s="43"/>
      <c r="E50" s="115"/>
      <c r="F50" s="116"/>
      <c r="G50" s="127">
        <f>IF(L50="X",Gesamt!$D$9,
IF(K50="X",Gesamt!$D$10,
IF(F50-E50&lt;0,F50-E50+24,F50-E50)))</f>
        <v>0</v>
      </c>
      <c r="H50" s="121">
        <f t="shared" si="75"/>
        <v>0</v>
      </c>
      <c r="I50" s="15">
        <f t="shared" si="76"/>
        <v>0</v>
      </c>
      <c r="J50" s="16">
        <f t="shared" si="77"/>
        <v>0</v>
      </c>
      <c r="K50" s="19" t="str">
        <f t="shared" si="78"/>
        <v/>
      </c>
      <c r="L50" s="17" t="str">
        <f t="shared" si="79"/>
        <v/>
      </c>
      <c r="M50" s="12">
        <f t="shared" si="80"/>
        <v>0</v>
      </c>
      <c r="N50" s="13" t="str">
        <f t="shared" si="81"/>
        <v/>
      </c>
      <c r="O50" s="13" t="str">
        <f t="shared" si="82"/>
        <v/>
      </c>
      <c r="P50" s="13" t="str">
        <f t="shared" si="83"/>
        <v/>
      </c>
      <c r="Q50" s="13" t="str">
        <f t="shared" si="84"/>
        <v/>
      </c>
      <c r="R50" s="13" t="b">
        <f>NOT(ISERROR(MATCH(C50,Feiertage!$C:$C,0)))</f>
        <v>0</v>
      </c>
      <c r="S50" s="13">
        <f t="shared" si="85"/>
        <v>0</v>
      </c>
      <c r="T50" s="13">
        <f t="shared" si="86"/>
        <v>0</v>
      </c>
      <c r="U50" s="13">
        <f t="shared" si="87"/>
        <v>0</v>
      </c>
    </row>
    <row r="51" spans="2:21" s="8" customFormat="1" ht="16.5" customHeight="1" x14ac:dyDescent="0.25">
      <c r="B51" s="159"/>
      <c r="C51" s="39">
        <f t="shared" si="88"/>
        <v>42678</v>
      </c>
      <c r="D51" s="43"/>
      <c r="E51" s="115"/>
      <c r="F51" s="116"/>
      <c r="G51" s="127">
        <f>IF(L51="X",Gesamt!$D$9,
IF(K51="X",Gesamt!$D$10,
IF(F51-E51&lt;0,F51-E51+24,F51-E51)))</f>
        <v>0</v>
      </c>
      <c r="H51" s="121">
        <f>SUM(M51:Q51)</f>
        <v>0</v>
      </c>
      <c r="I51" s="15">
        <f t="shared" si="76"/>
        <v>0</v>
      </c>
      <c r="J51" s="16">
        <f t="shared" si="77"/>
        <v>0</v>
      </c>
      <c r="K51" s="19" t="str">
        <f>IF(D51="Urlaub","X","")</f>
        <v/>
      </c>
      <c r="L51" s="17" t="str">
        <f t="shared" si="79"/>
        <v/>
      </c>
      <c r="M51" s="12">
        <f t="shared" si="80"/>
        <v>0</v>
      </c>
      <c r="N51" s="13" t="str">
        <f t="shared" si="81"/>
        <v/>
      </c>
      <c r="O51" s="13" t="str">
        <f t="shared" si="82"/>
        <v/>
      </c>
      <c r="P51" s="13" t="str">
        <f t="shared" si="83"/>
        <v/>
      </c>
      <c r="Q51" s="13" t="str">
        <f t="shared" si="84"/>
        <v/>
      </c>
      <c r="R51" s="13" t="b">
        <f>NOT(ISERROR(MATCH(C51,Feiertage!$C:$C,0)))</f>
        <v>0</v>
      </c>
      <c r="S51" s="13">
        <f t="shared" si="85"/>
        <v>0</v>
      </c>
      <c r="T51" s="13">
        <f t="shared" si="86"/>
        <v>0</v>
      </c>
      <c r="U51" s="13">
        <f t="shared" si="87"/>
        <v>0</v>
      </c>
    </row>
    <row r="52" spans="2:21" s="8" customFormat="1" ht="16.5" customHeight="1" x14ac:dyDescent="0.25">
      <c r="B52" s="159"/>
      <c r="C52" s="39">
        <f t="shared" si="88"/>
        <v>42679</v>
      </c>
      <c r="D52" s="43"/>
      <c r="E52" s="115"/>
      <c r="F52" s="116"/>
      <c r="G52" s="127">
        <f>IF(L52="X",Gesamt!$D$9,
IF(K52="X",Gesamt!$D$10,
IF(F52-E52&lt;0,F52-E52+24,F52-E52)))</f>
        <v>0</v>
      </c>
      <c r="H52" s="121">
        <f t="shared" ref="H52:H53" si="89">SUM(M52:Q52)</f>
        <v>0</v>
      </c>
      <c r="I52" s="15">
        <f t="shared" si="76"/>
        <v>0</v>
      </c>
      <c r="J52" s="16">
        <f t="shared" si="77"/>
        <v>0</v>
      </c>
      <c r="K52" s="19" t="str">
        <f>IF(D52="Urlaub","X","")</f>
        <v/>
      </c>
      <c r="L52" s="17" t="str">
        <f t="shared" si="79"/>
        <v/>
      </c>
      <c r="M52" s="20" t="str">
        <f t="shared" si="80"/>
        <v/>
      </c>
      <c r="N52" s="21" t="str">
        <f t="shared" si="81"/>
        <v/>
      </c>
      <c r="O52" s="21" t="str">
        <f t="shared" si="82"/>
        <v/>
      </c>
      <c r="P52" s="21" t="str">
        <f t="shared" si="83"/>
        <v/>
      </c>
      <c r="Q52" s="21">
        <f t="shared" si="84"/>
        <v>0</v>
      </c>
      <c r="R52" s="21" t="b">
        <f>NOT(ISERROR(MATCH(C52,Feiertage!$C:$C,0)))</f>
        <v>0</v>
      </c>
      <c r="S52" s="21">
        <f t="shared" si="85"/>
        <v>0</v>
      </c>
      <c r="T52" s="21">
        <f t="shared" si="86"/>
        <v>0</v>
      </c>
      <c r="U52" s="21">
        <f t="shared" si="87"/>
        <v>0</v>
      </c>
    </row>
    <row r="53" spans="2:21" s="28" customFormat="1" ht="16.5" customHeight="1" x14ac:dyDescent="0.25">
      <c r="B53" s="159"/>
      <c r="C53" s="40">
        <f t="shared" si="88"/>
        <v>42680</v>
      </c>
      <c r="D53" s="44"/>
      <c r="E53" s="117"/>
      <c r="F53" s="118"/>
      <c r="G53" s="128">
        <f>IF(L53="X",Gesamt!$D$9,
IF(K53="X",Gesamt!$D$10,
IF(F53-E53&lt;0,F53-E53+24,F53-E53)))</f>
        <v>0</v>
      </c>
      <c r="H53" s="122">
        <f t="shared" si="89"/>
        <v>0</v>
      </c>
      <c r="I53" s="22">
        <f t="shared" si="76"/>
        <v>0</v>
      </c>
      <c r="J53" s="23">
        <f t="shared" si="77"/>
        <v>0</v>
      </c>
      <c r="K53" s="24" t="str">
        <f>IF(D53="Urlaub","X","")</f>
        <v/>
      </c>
      <c r="L53" s="25" t="str">
        <f>IF(D53="Krank","X","")</f>
        <v/>
      </c>
      <c r="M53" s="26" t="str">
        <f t="shared" si="80"/>
        <v/>
      </c>
      <c r="N53" s="27" t="str">
        <f>IF(R53,U53,"")</f>
        <v/>
      </c>
      <c r="O53" s="27" t="str">
        <f>IF(AND(NOT(R53),R54),SUM(S53:T53),"")</f>
        <v/>
      </c>
      <c r="P53" s="27">
        <f t="shared" si="83"/>
        <v>0</v>
      </c>
      <c r="Q53" s="27" t="str">
        <f t="shared" si="84"/>
        <v/>
      </c>
      <c r="R53" s="27" t="b">
        <f>NOT(ISERROR(MATCH(C53,Feiertage!$C:$C,0)))</f>
        <v>0</v>
      </c>
      <c r="S53" s="27">
        <f t="shared" si="85"/>
        <v>0</v>
      </c>
      <c r="T53" s="27">
        <f t="shared" si="86"/>
        <v>0</v>
      </c>
      <c r="U53" s="27">
        <f t="shared" si="87"/>
        <v>0</v>
      </c>
    </row>
    <row r="54" spans="2:21" s="28" customFormat="1" ht="16.5" customHeight="1" thickBot="1" x14ac:dyDescent="0.3">
      <c r="B54" s="160"/>
      <c r="C54" s="109">
        <f>C53+1</f>
        <v>42681</v>
      </c>
      <c r="D54" s="110"/>
      <c r="E54" s="161" t="s">
        <v>56</v>
      </c>
      <c r="F54" s="162"/>
      <c r="G54" s="130">
        <f>SUM(G47:G53)</f>
        <v>0</v>
      </c>
      <c r="H54" s="124">
        <f>SUM(H47:H53)</f>
        <v>0</v>
      </c>
      <c r="I54" s="60">
        <f>SUM(I47:I53)</f>
        <v>0</v>
      </c>
      <c r="J54" s="61">
        <f>SUM(J47:J53)</f>
        <v>0</v>
      </c>
      <c r="K54" s="62">
        <f>COUNTIF(K47:K53,"X")</f>
        <v>0</v>
      </c>
      <c r="L54" s="63">
        <f>COUNTIF(L47:L53,"X")</f>
        <v>0</v>
      </c>
      <c r="M54" s="33"/>
      <c r="N54" s="34"/>
      <c r="O54" s="34"/>
      <c r="P54" s="34"/>
      <c r="Q54" s="34"/>
      <c r="R54" s="34" t="b">
        <f>NOT(ISERROR(MATCH(C54,Feiertage!$C:$C,0)))</f>
        <v>0</v>
      </c>
      <c r="S54" s="34"/>
      <c r="T54" s="34"/>
      <c r="U54" s="35"/>
    </row>
    <row r="55" spans="2:21" s="28" customFormat="1" ht="16.5" customHeight="1" thickTop="1" thickBot="1" x14ac:dyDescent="0.3">
      <c r="B55" s="48"/>
      <c r="C55" s="166"/>
      <c r="D55" s="167"/>
      <c r="E55" s="163" t="s">
        <v>20</v>
      </c>
      <c r="F55" s="164"/>
      <c r="G55" s="131">
        <f ca="1">SUMIF($E$7:$F$54,"Woche",G$7:G$54)</f>
        <v>0</v>
      </c>
      <c r="H55" s="125">
        <f t="shared" ref="H55:L55" ca="1" si="90">SUMIF($E$7:$F$54,"Woche",H$7:H$54)</f>
        <v>0</v>
      </c>
      <c r="I55" s="64">
        <f t="shared" ca="1" si="90"/>
        <v>0</v>
      </c>
      <c r="J55" s="65">
        <f t="shared" ca="1" si="90"/>
        <v>0</v>
      </c>
      <c r="K55" s="66">
        <f t="shared" ca="1" si="90"/>
        <v>0</v>
      </c>
      <c r="L55" s="67">
        <f t="shared" ca="1" si="90"/>
        <v>0</v>
      </c>
      <c r="M55" s="36"/>
      <c r="N55" s="36"/>
      <c r="O55" s="37"/>
      <c r="P55" s="36"/>
      <c r="Q55" s="36"/>
      <c r="T55" s="5"/>
      <c r="U55" s="5"/>
    </row>
  </sheetData>
  <mergeCells count="27">
    <mergeCell ref="C1:L1"/>
    <mergeCell ref="D2:E2"/>
    <mergeCell ref="D4:E4"/>
    <mergeCell ref="H4:K4"/>
    <mergeCell ref="M5:M6"/>
    <mergeCell ref="B23:B30"/>
    <mergeCell ref="E30:F30"/>
    <mergeCell ref="O5:O6"/>
    <mergeCell ref="P5:P6"/>
    <mergeCell ref="Q5:Q6"/>
    <mergeCell ref="N5:N6"/>
    <mergeCell ref="U5:U6"/>
    <mergeCell ref="B7:B14"/>
    <mergeCell ref="E14:F14"/>
    <mergeCell ref="B15:B22"/>
    <mergeCell ref="E22:F22"/>
    <mergeCell ref="R5:R6"/>
    <mergeCell ref="S5:S6"/>
    <mergeCell ref="T5:T6"/>
    <mergeCell ref="C55:D55"/>
    <mergeCell ref="E55:F55"/>
    <mergeCell ref="B31:B38"/>
    <mergeCell ref="E38:F38"/>
    <mergeCell ref="B39:B46"/>
    <mergeCell ref="E46:F46"/>
    <mergeCell ref="B47:B54"/>
    <mergeCell ref="E54:F54"/>
  </mergeCells>
  <conditionalFormatting sqref="C7:C53">
    <cfRule type="expression" dxfId="5" priority="11">
      <formula>OR(WEEKDAY(C7,2)=6,WEEKDAY(C7,2)=7,R7)</formula>
    </cfRule>
    <cfRule type="expression" dxfId="4" priority="12">
      <formula>MONTH(C7)&lt;&gt;MONTH($C$1)</formula>
    </cfRule>
  </conditionalFormatting>
  <pageMargins left="0.70866141732283472" right="0.11811023622047245" top="0.59055118110236227" bottom="0.59055118110236227" header="0.78740157480314965" footer="0.78740157480314965"/>
  <pageSetup paperSize="9" scale="83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B1:U55"/>
  <sheetViews>
    <sheetView showGridLines="0" zoomScaleNormal="100" zoomScaleSheetLayoutView="100" zoomScalePageLayoutView="182" workbookViewId="0">
      <pane ySplit="6" topLeftCell="A7" activePane="bottomLeft" state="frozen"/>
      <selection activeCell="D7" sqref="D7"/>
      <selection pane="bottomLeft" activeCell="D7" sqref="D7"/>
    </sheetView>
  </sheetViews>
  <sheetFormatPr baseColWidth="10" defaultColWidth="9" defaultRowHeight="15" x14ac:dyDescent="0.25"/>
  <cols>
    <col min="1" max="1" width="2.85546875" customWidth="1"/>
    <col min="2" max="2" width="4.42578125" customWidth="1"/>
    <col min="3" max="3" width="14.28515625" style="1" customWidth="1"/>
    <col min="4" max="4" width="20" style="1" customWidth="1"/>
    <col min="5" max="12" width="8.5703125" style="1" customWidth="1"/>
    <col min="13" max="18" width="10.7109375" style="1" hidden="1" customWidth="1"/>
    <col min="19" max="21" width="11.28515625" style="1" hidden="1" customWidth="1"/>
  </cols>
  <sheetData>
    <row r="1" spans="2:21" ht="30" customHeight="1" x14ac:dyDescent="0.25">
      <c r="C1" s="165">
        <f>DATE(Gesamt!H3,11,1)</f>
        <v>42675</v>
      </c>
      <c r="D1" s="165"/>
      <c r="E1" s="165"/>
      <c r="F1" s="165"/>
      <c r="G1" s="165"/>
      <c r="H1" s="165"/>
      <c r="I1" s="165"/>
      <c r="J1" s="165"/>
      <c r="K1" s="165"/>
      <c r="L1" s="165"/>
    </row>
    <row r="2" spans="2:21" ht="18.75" x14ac:dyDescent="0.3">
      <c r="C2" s="49" t="s">
        <v>1</v>
      </c>
      <c r="D2" s="145">
        <f>Gesamt!C3</f>
        <v>0</v>
      </c>
      <c r="E2" s="145"/>
      <c r="F2" s="45"/>
      <c r="G2" s="45"/>
      <c r="H2" s="45"/>
      <c r="I2" s="45"/>
      <c r="J2" s="45"/>
      <c r="K2" s="45"/>
      <c r="M2" s="4"/>
      <c r="O2" s="4"/>
    </row>
    <row r="3" spans="2:21" ht="15" customHeight="1" x14ac:dyDescent="0.3">
      <c r="C3" s="45"/>
      <c r="D3" s="45"/>
      <c r="E3" s="46"/>
      <c r="F3" s="45"/>
      <c r="G3" s="45"/>
      <c r="H3" s="45"/>
      <c r="I3" s="45"/>
      <c r="J3" s="45"/>
      <c r="K3" s="45"/>
    </row>
    <row r="4" spans="2:21" ht="18.75" x14ac:dyDescent="0.3">
      <c r="C4" s="49" t="s">
        <v>2</v>
      </c>
      <c r="D4" s="145">
        <f>Gesamt!C5</f>
        <v>0</v>
      </c>
      <c r="E4" s="145"/>
      <c r="F4" s="45"/>
      <c r="G4" s="49" t="s">
        <v>3</v>
      </c>
      <c r="H4" s="145">
        <f>Gesamt!H5</f>
        <v>0</v>
      </c>
      <c r="I4" s="145"/>
      <c r="J4" s="145"/>
      <c r="K4" s="145"/>
    </row>
    <row r="5" spans="2:21" ht="18.75" customHeight="1" thickBot="1" x14ac:dyDescent="0.3">
      <c r="D5" s="2"/>
      <c r="E5" s="2"/>
      <c r="M5" s="153" t="s">
        <v>21</v>
      </c>
      <c r="N5" s="151" t="s">
        <v>38</v>
      </c>
      <c r="O5" s="151" t="s">
        <v>35</v>
      </c>
      <c r="P5" s="151" t="s">
        <v>36</v>
      </c>
      <c r="Q5" s="151" t="s">
        <v>37</v>
      </c>
      <c r="R5" s="153" t="s">
        <v>34</v>
      </c>
      <c r="S5" s="153" t="s">
        <v>39</v>
      </c>
      <c r="T5" s="153" t="s">
        <v>40</v>
      </c>
      <c r="U5" s="151" t="s">
        <v>42</v>
      </c>
    </row>
    <row r="6" spans="2:21" ht="18.75" customHeight="1" thickBot="1" x14ac:dyDescent="0.3">
      <c r="B6" s="47"/>
      <c r="C6" s="53" t="s">
        <v>22</v>
      </c>
      <c r="D6" s="54" t="s">
        <v>23</v>
      </c>
      <c r="E6" s="55" t="s">
        <v>24</v>
      </c>
      <c r="F6" s="56" t="s">
        <v>25</v>
      </c>
      <c r="G6" s="53" t="s">
        <v>26</v>
      </c>
      <c r="H6" s="119" t="s">
        <v>21</v>
      </c>
      <c r="I6" s="57" t="s">
        <v>27</v>
      </c>
      <c r="J6" s="56" t="s">
        <v>28</v>
      </c>
      <c r="K6" s="55" t="s">
        <v>5</v>
      </c>
      <c r="L6" s="56" t="s">
        <v>6</v>
      </c>
      <c r="M6" s="154"/>
      <c r="N6" s="152"/>
      <c r="O6" s="152"/>
      <c r="P6" s="152"/>
      <c r="Q6" s="152"/>
      <c r="R6" s="154"/>
      <c r="S6" s="154"/>
      <c r="T6" s="154"/>
      <c r="U6" s="152"/>
    </row>
    <row r="7" spans="2:21" s="8" customFormat="1" ht="16.5" customHeight="1" x14ac:dyDescent="0.25">
      <c r="B7" s="155">
        <f>WEEKNUM(C7,21)</f>
        <v>44</v>
      </c>
      <c r="C7" s="38">
        <f>C1-WEEKDAY(C1,3)</f>
        <v>42674</v>
      </c>
      <c r="D7" s="41"/>
      <c r="E7" s="111"/>
      <c r="F7" s="112"/>
      <c r="G7" s="126">
        <f>IF(L7="X",Gesamt!$D$9,
IF(K7="X",Gesamt!$D$10,
IF(F7-E7&lt;0,F7-E7+24,F7-E7)))</f>
        <v>0</v>
      </c>
      <c r="H7" s="120">
        <f t="shared" ref="H7:H10" si="0">SUM(M7:Q7)</f>
        <v>0</v>
      </c>
      <c r="I7" s="9">
        <f t="shared" ref="I7:I13" si="1">IF(AND(NOT(R8),WEEKDAY(C8,2)=7),
    IF(E7&gt;F7,F7,0),
    IF(AND(NOT(R7),WEEKDAY(C7,2)=7),
        IF(E7&gt;F7,24-E7,F7-E7),
        0))</f>
        <v>0</v>
      </c>
      <c r="J7" s="10">
        <f t="shared" ref="J7:J13" si="2">IF(AND(R7,R8),
    IF(E7&gt;F7,24-E7+F7,F7-E7),
    IF(R7,
        IF(E7&gt;F7,24-E7,F7-E7),
        IF(AND(R8,E7&gt;F7),F7,0)))</f>
        <v>0</v>
      </c>
      <c r="K7" s="7" t="str">
        <f t="shared" ref="K7:K10" si="3">IF(D7="Urlaub","X","")</f>
        <v/>
      </c>
      <c r="L7" s="11" t="str">
        <f t="shared" ref="L7:L12" si="4">IF(D7="Krank","X","")</f>
        <v/>
      </c>
      <c r="M7" s="12">
        <f t="shared" ref="M7:M13" si="5">IF(OR(R7,R8,WEEKDAY(C7,2)=7,WEEKDAY(C8,2)=7),"",SUM(S7:U7))</f>
        <v>0</v>
      </c>
      <c r="N7" s="13" t="str">
        <f t="shared" ref="N7:N12" si="6">IF(R7,U7,"")</f>
        <v/>
      </c>
      <c r="O7" s="13" t="str">
        <f t="shared" ref="O7:O12" si="7">IF(AND(NOT(R7),R8),SUM(S7:T7),"")</f>
        <v/>
      </c>
      <c r="P7" s="13" t="str">
        <f t="shared" ref="P7:P13" si="8">IF(AND(WEEKDAY(C7,2)=7,NOT(R7),NOT(R8)),U7,"")</f>
        <v/>
      </c>
      <c r="Q7" s="13" t="str">
        <f t="shared" ref="Q7:Q13" si="9">IF(AND(WEEKDAY(C8,2)=7,NOT(R7),NOT(R8)),SUM(S7:T7),"")</f>
        <v/>
      </c>
      <c r="R7" s="13" t="b">
        <f>NOT(ISERROR(MATCH(C7,Feiertage!$C:$C,0)))</f>
        <v>0</v>
      </c>
      <c r="S7" s="13">
        <f t="shared" ref="S7:S13" si="10">IF(OR(E7&gt;F7,F7&gt;6),
    IF(E7&lt;=6,6-E7,0),
    F7-E7)</f>
        <v>0</v>
      </c>
      <c r="T7" s="13">
        <f t="shared" ref="T7:T13" si="11">IF(E7&gt;F7,MIN(24-E7,4),
    IF(E7&gt;=20,F7-E7,MAX(F7-20,0)))</f>
        <v>0</v>
      </c>
      <c r="U7" s="13">
        <f t="shared" ref="U7:U13" si="12">IF(E7&gt;F7,MIN(F7,6),0)</f>
        <v>0</v>
      </c>
    </row>
    <row r="8" spans="2:21" s="8" customFormat="1" ht="16.5" customHeight="1" x14ac:dyDescent="0.25">
      <c r="B8" s="156"/>
      <c r="C8" s="39">
        <f>C7+1</f>
        <v>42675</v>
      </c>
      <c r="D8" s="42"/>
      <c r="E8" s="113"/>
      <c r="F8" s="114"/>
      <c r="G8" s="127">
        <f>IF(L8="X",Gesamt!$D$9,
IF(K8="X",Gesamt!$D$10,
IF(F8-E8&lt;0,F8-E8+24,F8-E8)))</f>
        <v>0</v>
      </c>
      <c r="H8" s="121">
        <f t="shared" si="0"/>
        <v>0</v>
      </c>
      <c r="I8" s="15">
        <f t="shared" si="1"/>
        <v>0</v>
      </c>
      <c r="J8" s="16">
        <f t="shared" si="2"/>
        <v>0</v>
      </c>
      <c r="K8" s="14" t="str">
        <f t="shared" si="3"/>
        <v/>
      </c>
      <c r="L8" s="17" t="str">
        <f t="shared" si="4"/>
        <v/>
      </c>
      <c r="M8" s="12">
        <f t="shared" si="5"/>
        <v>0</v>
      </c>
      <c r="N8" s="13" t="str">
        <f t="shared" si="6"/>
        <v/>
      </c>
      <c r="O8" s="13" t="str">
        <f t="shared" si="7"/>
        <v/>
      </c>
      <c r="P8" s="13" t="str">
        <f t="shared" si="8"/>
        <v/>
      </c>
      <c r="Q8" s="13" t="str">
        <f t="shared" si="9"/>
        <v/>
      </c>
      <c r="R8" s="13" t="b">
        <f>NOT(ISERROR(MATCH(C8,Feiertage!$C:$C,0)))</f>
        <v>0</v>
      </c>
      <c r="S8" s="13">
        <f t="shared" si="10"/>
        <v>0</v>
      </c>
      <c r="T8" s="13">
        <f t="shared" si="11"/>
        <v>0</v>
      </c>
      <c r="U8" s="13">
        <f t="shared" si="12"/>
        <v>0</v>
      </c>
    </row>
    <row r="9" spans="2:21" s="8" customFormat="1" ht="16.5" customHeight="1" x14ac:dyDescent="0.25">
      <c r="B9" s="156"/>
      <c r="C9" s="39">
        <f t="shared" ref="C9:C13" si="13">C8+1</f>
        <v>42676</v>
      </c>
      <c r="D9" s="42"/>
      <c r="E9" s="113"/>
      <c r="F9" s="114"/>
      <c r="G9" s="127">
        <f>IF(L9="X",Gesamt!$D$9,
IF(K9="X",Gesamt!$D$10,
IF(F9-E9&lt;0,F9-E9+24,F9-E9)))</f>
        <v>0</v>
      </c>
      <c r="H9" s="121">
        <f t="shared" si="0"/>
        <v>0</v>
      </c>
      <c r="I9" s="15">
        <f t="shared" si="1"/>
        <v>0</v>
      </c>
      <c r="J9" s="16">
        <f t="shared" si="2"/>
        <v>0</v>
      </c>
      <c r="K9" s="14" t="str">
        <f t="shared" si="3"/>
        <v/>
      </c>
      <c r="L9" s="17" t="str">
        <f t="shared" si="4"/>
        <v/>
      </c>
      <c r="M9" s="12">
        <f t="shared" si="5"/>
        <v>0</v>
      </c>
      <c r="N9" s="13" t="str">
        <f t="shared" si="6"/>
        <v/>
      </c>
      <c r="O9" s="13" t="str">
        <f t="shared" si="7"/>
        <v/>
      </c>
      <c r="P9" s="13" t="str">
        <f t="shared" si="8"/>
        <v/>
      </c>
      <c r="Q9" s="13" t="str">
        <f t="shared" si="9"/>
        <v/>
      </c>
      <c r="R9" s="13" t="b">
        <f>NOT(ISERROR(MATCH(C9,Feiertage!$C:$C,0)))</f>
        <v>0</v>
      </c>
      <c r="S9" s="13">
        <f t="shared" si="10"/>
        <v>0</v>
      </c>
      <c r="T9" s="13">
        <f t="shared" si="11"/>
        <v>0</v>
      </c>
      <c r="U9" s="13">
        <f t="shared" si="12"/>
        <v>0</v>
      </c>
    </row>
    <row r="10" spans="2:21" s="18" customFormat="1" ht="16.5" customHeight="1" x14ac:dyDescent="0.25">
      <c r="B10" s="156"/>
      <c r="C10" s="39">
        <f t="shared" si="13"/>
        <v>42677</v>
      </c>
      <c r="D10" s="43"/>
      <c r="E10" s="115"/>
      <c r="F10" s="116"/>
      <c r="G10" s="127">
        <f>IF(L10="X",Gesamt!$D$9,
IF(K10="X",Gesamt!$D$10,
IF(F10-E10&lt;0,F10-E10+24,F10-E10)))</f>
        <v>0</v>
      </c>
      <c r="H10" s="121">
        <f t="shared" si="0"/>
        <v>0</v>
      </c>
      <c r="I10" s="15">
        <f t="shared" si="1"/>
        <v>0</v>
      </c>
      <c r="J10" s="16">
        <f t="shared" si="2"/>
        <v>0</v>
      </c>
      <c r="K10" s="19" t="str">
        <f t="shared" si="3"/>
        <v/>
      </c>
      <c r="L10" s="17" t="str">
        <f t="shared" si="4"/>
        <v/>
      </c>
      <c r="M10" s="12">
        <f t="shared" si="5"/>
        <v>0</v>
      </c>
      <c r="N10" s="13" t="str">
        <f t="shared" si="6"/>
        <v/>
      </c>
      <c r="O10" s="13" t="str">
        <f t="shared" si="7"/>
        <v/>
      </c>
      <c r="P10" s="13" t="str">
        <f t="shared" si="8"/>
        <v/>
      </c>
      <c r="Q10" s="13" t="str">
        <f t="shared" si="9"/>
        <v/>
      </c>
      <c r="R10" s="13" t="b">
        <f>NOT(ISERROR(MATCH(C10,Feiertage!$C:$C,0)))</f>
        <v>0</v>
      </c>
      <c r="S10" s="13">
        <f t="shared" si="10"/>
        <v>0</v>
      </c>
      <c r="T10" s="13">
        <f t="shared" si="11"/>
        <v>0</v>
      </c>
      <c r="U10" s="13">
        <f t="shared" si="12"/>
        <v>0</v>
      </c>
    </row>
    <row r="11" spans="2:21" s="8" customFormat="1" ht="16.5" customHeight="1" x14ac:dyDescent="0.25">
      <c r="B11" s="156"/>
      <c r="C11" s="39">
        <f t="shared" si="13"/>
        <v>42678</v>
      </c>
      <c r="D11" s="43"/>
      <c r="E11" s="115"/>
      <c r="F11" s="116"/>
      <c r="G11" s="127">
        <f>IF(L11="X",Gesamt!$D$9,
IF(K11="X",Gesamt!$D$10,
IF(F11-E11&lt;0,F11-E11+24,F11-E11)))</f>
        <v>0</v>
      </c>
      <c r="H11" s="121">
        <f>SUM(M11:Q11)</f>
        <v>0</v>
      </c>
      <c r="I11" s="15">
        <f t="shared" si="1"/>
        <v>0</v>
      </c>
      <c r="J11" s="16">
        <f t="shared" si="2"/>
        <v>0</v>
      </c>
      <c r="K11" s="19" t="str">
        <f>IF(D11="Urlaub","X","")</f>
        <v/>
      </c>
      <c r="L11" s="17" t="str">
        <f t="shared" si="4"/>
        <v/>
      </c>
      <c r="M11" s="12">
        <f t="shared" si="5"/>
        <v>0</v>
      </c>
      <c r="N11" s="13" t="str">
        <f t="shared" si="6"/>
        <v/>
      </c>
      <c r="O11" s="13" t="str">
        <f t="shared" si="7"/>
        <v/>
      </c>
      <c r="P11" s="13" t="str">
        <f t="shared" si="8"/>
        <v/>
      </c>
      <c r="Q11" s="13" t="str">
        <f t="shared" si="9"/>
        <v/>
      </c>
      <c r="R11" s="13" t="b">
        <f>NOT(ISERROR(MATCH(C11,Feiertage!$C:$C,0)))</f>
        <v>0</v>
      </c>
      <c r="S11" s="13">
        <f t="shared" si="10"/>
        <v>0</v>
      </c>
      <c r="T11" s="13">
        <f t="shared" si="11"/>
        <v>0</v>
      </c>
      <c r="U11" s="13">
        <f t="shared" si="12"/>
        <v>0</v>
      </c>
    </row>
    <row r="12" spans="2:21" s="8" customFormat="1" ht="16.5" customHeight="1" x14ac:dyDescent="0.25">
      <c r="B12" s="156"/>
      <c r="C12" s="39">
        <f t="shared" si="13"/>
        <v>42679</v>
      </c>
      <c r="D12" s="43"/>
      <c r="E12" s="115"/>
      <c r="F12" s="116"/>
      <c r="G12" s="127">
        <f>IF(L12="X",Gesamt!$D$9,
IF(K12="X",Gesamt!$D$10,
IF(F12-E12&lt;0,F12-E12+24,F12-E12)))</f>
        <v>0</v>
      </c>
      <c r="H12" s="121">
        <f t="shared" ref="H12:H13" si="14">SUM(M12:Q12)</f>
        <v>0</v>
      </c>
      <c r="I12" s="15">
        <f t="shared" si="1"/>
        <v>0</v>
      </c>
      <c r="J12" s="16">
        <f t="shared" si="2"/>
        <v>0</v>
      </c>
      <c r="K12" s="19" t="str">
        <f>IF(D12="Urlaub","X","")</f>
        <v/>
      </c>
      <c r="L12" s="17" t="str">
        <f t="shared" si="4"/>
        <v/>
      </c>
      <c r="M12" s="20" t="str">
        <f t="shared" si="5"/>
        <v/>
      </c>
      <c r="N12" s="21" t="str">
        <f t="shared" si="6"/>
        <v/>
      </c>
      <c r="O12" s="21" t="str">
        <f t="shared" si="7"/>
        <v/>
      </c>
      <c r="P12" s="21" t="str">
        <f t="shared" si="8"/>
        <v/>
      </c>
      <c r="Q12" s="21">
        <f t="shared" si="9"/>
        <v>0</v>
      </c>
      <c r="R12" s="21" t="b">
        <f>NOT(ISERROR(MATCH(C12,Feiertage!$C:$C,0)))</f>
        <v>0</v>
      </c>
      <c r="S12" s="21">
        <f t="shared" si="10"/>
        <v>0</v>
      </c>
      <c r="T12" s="21">
        <f t="shared" si="11"/>
        <v>0</v>
      </c>
      <c r="U12" s="21">
        <f t="shared" si="12"/>
        <v>0</v>
      </c>
    </row>
    <row r="13" spans="2:21" s="8" customFormat="1" ht="16.5" customHeight="1" x14ac:dyDescent="0.25">
      <c r="B13" s="156"/>
      <c r="C13" s="40">
        <f t="shared" si="13"/>
        <v>42680</v>
      </c>
      <c r="D13" s="44"/>
      <c r="E13" s="117"/>
      <c r="F13" s="118"/>
      <c r="G13" s="128">
        <f>IF(L13="X",Gesamt!$D$9,
IF(K13="X",Gesamt!$D$10,
IF(F13-E13&lt;0,F13-E13+24,F13-E13)))</f>
        <v>0</v>
      </c>
      <c r="H13" s="122">
        <f t="shared" si="14"/>
        <v>0</v>
      </c>
      <c r="I13" s="22">
        <f t="shared" si="1"/>
        <v>0</v>
      </c>
      <c r="J13" s="23">
        <f t="shared" si="2"/>
        <v>0</v>
      </c>
      <c r="K13" s="24" t="str">
        <f>IF(D13="Urlaub","X","")</f>
        <v/>
      </c>
      <c r="L13" s="25" t="str">
        <f>IF(D13="Krank","X","")</f>
        <v/>
      </c>
      <c r="M13" s="26" t="str">
        <f t="shared" si="5"/>
        <v/>
      </c>
      <c r="N13" s="27" t="str">
        <f>IF(R13,U13,"")</f>
        <v/>
      </c>
      <c r="O13" s="27" t="str">
        <f>IF(AND(NOT(R13),R14),SUM(S13:T13),"")</f>
        <v/>
      </c>
      <c r="P13" s="27">
        <f t="shared" si="8"/>
        <v>0</v>
      </c>
      <c r="Q13" s="27" t="str">
        <f t="shared" si="9"/>
        <v/>
      </c>
      <c r="R13" s="27" t="b">
        <f>NOT(ISERROR(MATCH(C13,Feiertage!$C:$C,0)))</f>
        <v>0</v>
      </c>
      <c r="S13" s="27">
        <f t="shared" si="10"/>
        <v>0</v>
      </c>
      <c r="T13" s="27">
        <f t="shared" si="11"/>
        <v>0</v>
      </c>
      <c r="U13" s="27">
        <f t="shared" si="12"/>
        <v>0</v>
      </c>
    </row>
    <row r="14" spans="2:21" s="28" customFormat="1" ht="16.5" customHeight="1" thickBot="1" x14ac:dyDescent="0.3">
      <c r="B14" s="157"/>
      <c r="C14" s="109">
        <f>C13+1</f>
        <v>42681</v>
      </c>
      <c r="D14" s="110"/>
      <c r="E14" s="161" t="s">
        <v>56</v>
      </c>
      <c r="F14" s="162"/>
      <c r="G14" s="129">
        <f>SUM(G7:G13)</f>
        <v>0</v>
      </c>
      <c r="H14" s="123">
        <f>SUM(H7:H13)</f>
        <v>0</v>
      </c>
      <c r="I14" s="29">
        <f>SUM(I7:I13)</f>
        <v>0</v>
      </c>
      <c r="J14" s="30">
        <f>SUM(J7:J13)</f>
        <v>0</v>
      </c>
      <c r="K14" s="31">
        <f>COUNTIF(K7:K13,"X")</f>
        <v>0</v>
      </c>
      <c r="L14" s="32">
        <f>COUNTIF(L7:L13,"X")</f>
        <v>0</v>
      </c>
      <c r="M14" s="33"/>
      <c r="N14" s="34"/>
      <c r="O14" s="34"/>
      <c r="P14" s="34"/>
      <c r="Q14" s="34"/>
      <c r="R14" s="34" t="b">
        <f>NOT(ISERROR(MATCH(C14,Feiertage!$C:$C,0)))</f>
        <v>0</v>
      </c>
      <c r="S14" s="34"/>
      <c r="T14" s="34"/>
      <c r="U14" s="35"/>
    </row>
    <row r="15" spans="2:21" s="8" customFormat="1" ht="16.5" customHeight="1" x14ac:dyDescent="0.25">
      <c r="B15" s="155">
        <f>WEEKNUM(C15,21)</f>
        <v>45</v>
      </c>
      <c r="C15" s="38">
        <f>C13+1</f>
        <v>42681</v>
      </c>
      <c r="D15" s="41"/>
      <c r="E15" s="111"/>
      <c r="F15" s="112"/>
      <c r="G15" s="126">
        <f>IF(L15="X",Gesamt!$D$9,
IF(K15="X",Gesamt!$D$10,
IF(F15-E15&lt;0,F15-E15+24,F15-E15)))</f>
        <v>0</v>
      </c>
      <c r="H15" s="120">
        <f t="shared" ref="H15:H18" si="15">SUM(M15:Q15)</f>
        <v>0</v>
      </c>
      <c r="I15" s="9">
        <f t="shared" ref="I15:I21" si="16">IF(AND(NOT(R16),WEEKDAY(C16,2)=7),
    IF(E15&gt;F15,F15,0),
    IF(AND(NOT(R15),WEEKDAY(C15,2)=7),
        IF(E15&gt;F15,24-E15,F15-E15),
        0))</f>
        <v>0</v>
      </c>
      <c r="J15" s="10">
        <f t="shared" ref="J15:J21" si="17">IF(AND(R15,R16),
    IF(E15&gt;F15,24-E15+F15,F15-E15),
    IF(R15,
        IF(E15&gt;F15,24-E15,F15-E15),
        IF(AND(R16,E15&gt;F15),F15,0)))</f>
        <v>0</v>
      </c>
      <c r="K15" s="7" t="str">
        <f t="shared" ref="K15:K18" si="18">IF(D15="Urlaub","X","")</f>
        <v/>
      </c>
      <c r="L15" s="11" t="str">
        <f t="shared" ref="L15:L20" si="19">IF(D15="Krank","X","")</f>
        <v/>
      </c>
      <c r="M15" s="12">
        <f t="shared" ref="M15:M21" si="20">IF(OR(R15,R16,WEEKDAY(C15,2)=7,WEEKDAY(C16,2)=7),"",SUM(S15:U15))</f>
        <v>0</v>
      </c>
      <c r="N15" s="13" t="str">
        <f t="shared" ref="N15:N20" si="21">IF(R15,U15,"")</f>
        <v/>
      </c>
      <c r="O15" s="13" t="str">
        <f t="shared" ref="O15:O20" si="22">IF(AND(NOT(R15),R16),SUM(S15:T15),"")</f>
        <v/>
      </c>
      <c r="P15" s="13" t="str">
        <f t="shared" ref="P15:P21" si="23">IF(AND(WEEKDAY(C15,2)=7,NOT(R15),NOT(R16)),U15,"")</f>
        <v/>
      </c>
      <c r="Q15" s="13" t="str">
        <f t="shared" ref="Q15:Q21" si="24">IF(AND(WEEKDAY(C16,2)=7,NOT(R15),NOT(R16)),SUM(S15:T15),"")</f>
        <v/>
      </c>
      <c r="R15" s="13" t="b">
        <f>NOT(ISERROR(MATCH(C15,Feiertage!$C:$C,0)))</f>
        <v>0</v>
      </c>
      <c r="S15" s="13">
        <f t="shared" ref="S15:S21" si="25">IF(OR(E15&gt;F15,F15&gt;6),
    IF(E15&lt;=6,6-E15,0),
    F15-E15)</f>
        <v>0</v>
      </c>
      <c r="T15" s="13">
        <f t="shared" ref="T15:T21" si="26">IF(E15&gt;F15,MIN(24-E15,4),
    IF(E15&gt;=20,F15-E15,MAX(F15-20,0)))</f>
        <v>0</v>
      </c>
      <c r="U15" s="13">
        <f t="shared" ref="U15:U21" si="27">IF(E15&gt;F15,MIN(F15,6),0)</f>
        <v>0</v>
      </c>
    </row>
    <row r="16" spans="2:21" s="8" customFormat="1" ht="16.5" customHeight="1" x14ac:dyDescent="0.25">
      <c r="B16" s="156"/>
      <c r="C16" s="39">
        <f>C15+1</f>
        <v>42682</v>
      </c>
      <c r="D16" s="42"/>
      <c r="E16" s="113"/>
      <c r="F16" s="114"/>
      <c r="G16" s="127">
        <f>IF(L16="X",Gesamt!$D$9,
IF(K16="X",Gesamt!$D$10,
IF(F16-E16&lt;0,F16-E16+24,F16-E16)))</f>
        <v>0</v>
      </c>
      <c r="H16" s="121">
        <f t="shared" si="15"/>
        <v>0</v>
      </c>
      <c r="I16" s="15">
        <f t="shared" si="16"/>
        <v>0</v>
      </c>
      <c r="J16" s="16">
        <f t="shared" si="17"/>
        <v>0</v>
      </c>
      <c r="K16" s="14" t="str">
        <f t="shared" si="18"/>
        <v/>
      </c>
      <c r="L16" s="17" t="str">
        <f t="shared" si="19"/>
        <v/>
      </c>
      <c r="M16" s="12">
        <f t="shared" si="20"/>
        <v>0</v>
      </c>
      <c r="N16" s="13" t="str">
        <f t="shared" si="21"/>
        <v/>
      </c>
      <c r="O16" s="13" t="str">
        <f t="shared" si="22"/>
        <v/>
      </c>
      <c r="P16" s="13" t="str">
        <f t="shared" si="23"/>
        <v/>
      </c>
      <c r="Q16" s="13" t="str">
        <f t="shared" si="24"/>
        <v/>
      </c>
      <c r="R16" s="13" t="b">
        <f>NOT(ISERROR(MATCH(C16,Feiertage!$C:$C,0)))</f>
        <v>0</v>
      </c>
      <c r="S16" s="13">
        <f t="shared" si="25"/>
        <v>0</v>
      </c>
      <c r="T16" s="13">
        <f t="shared" si="26"/>
        <v>0</v>
      </c>
      <c r="U16" s="13">
        <f t="shared" si="27"/>
        <v>0</v>
      </c>
    </row>
    <row r="17" spans="2:21" s="8" customFormat="1" ht="16.5" customHeight="1" x14ac:dyDescent="0.25">
      <c r="B17" s="156"/>
      <c r="C17" s="39">
        <f t="shared" ref="C17:C21" si="28">C16+1</f>
        <v>42683</v>
      </c>
      <c r="D17" s="42"/>
      <c r="E17" s="113"/>
      <c r="F17" s="114"/>
      <c r="G17" s="127">
        <f>IF(L17="X",Gesamt!$D$9,
IF(K17="X",Gesamt!$D$10,
IF(F17-E17&lt;0,F17-E17+24,F17-E17)))</f>
        <v>0</v>
      </c>
      <c r="H17" s="121">
        <f t="shared" si="15"/>
        <v>0</v>
      </c>
      <c r="I17" s="15">
        <f t="shared" si="16"/>
        <v>0</v>
      </c>
      <c r="J17" s="16">
        <f t="shared" si="17"/>
        <v>0</v>
      </c>
      <c r="K17" s="14" t="str">
        <f t="shared" si="18"/>
        <v/>
      </c>
      <c r="L17" s="17" t="str">
        <f t="shared" si="19"/>
        <v/>
      </c>
      <c r="M17" s="12">
        <f t="shared" si="20"/>
        <v>0</v>
      </c>
      <c r="N17" s="13" t="str">
        <f t="shared" si="21"/>
        <v/>
      </c>
      <c r="O17" s="13" t="str">
        <f t="shared" si="22"/>
        <v/>
      </c>
      <c r="P17" s="13" t="str">
        <f t="shared" si="23"/>
        <v/>
      </c>
      <c r="Q17" s="13" t="str">
        <f t="shared" si="24"/>
        <v/>
      </c>
      <c r="R17" s="13" t="b">
        <f>NOT(ISERROR(MATCH(C17,Feiertage!$C:$C,0)))</f>
        <v>0</v>
      </c>
      <c r="S17" s="13">
        <f t="shared" si="25"/>
        <v>0</v>
      </c>
      <c r="T17" s="13">
        <f t="shared" si="26"/>
        <v>0</v>
      </c>
      <c r="U17" s="13">
        <f t="shared" si="27"/>
        <v>0</v>
      </c>
    </row>
    <row r="18" spans="2:21" s="28" customFormat="1" ht="16.5" customHeight="1" x14ac:dyDescent="0.25">
      <c r="B18" s="156"/>
      <c r="C18" s="39">
        <f t="shared" si="28"/>
        <v>42684</v>
      </c>
      <c r="D18" s="43"/>
      <c r="E18" s="115"/>
      <c r="F18" s="116"/>
      <c r="G18" s="127">
        <f>IF(L18="X",Gesamt!$D$9,
IF(K18="X",Gesamt!$D$10,
IF(F18-E18&lt;0,F18-E18+24,F18-E18)))</f>
        <v>0</v>
      </c>
      <c r="H18" s="121">
        <f t="shared" si="15"/>
        <v>0</v>
      </c>
      <c r="I18" s="15">
        <f t="shared" si="16"/>
        <v>0</v>
      </c>
      <c r="J18" s="16">
        <f t="shared" si="17"/>
        <v>0</v>
      </c>
      <c r="K18" s="19" t="str">
        <f t="shared" si="18"/>
        <v/>
      </c>
      <c r="L18" s="17" t="str">
        <f t="shared" si="19"/>
        <v/>
      </c>
      <c r="M18" s="12">
        <f t="shared" si="20"/>
        <v>0</v>
      </c>
      <c r="N18" s="13" t="str">
        <f t="shared" si="21"/>
        <v/>
      </c>
      <c r="O18" s="13" t="str">
        <f t="shared" si="22"/>
        <v/>
      </c>
      <c r="P18" s="13" t="str">
        <f t="shared" si="23"/>
        <v/>
      </c>
      <c r="Q18" s="13" t="str">
        <f t="shared" si="24"/>
        <v/>
      </c>
      <c r="R18" s="13" t="b">
        <f>NOT(ISERROR(MATCH(C18,Feiertage!$C:$C,0)))</f>
        <v>0</v>
      </c>
      <c r="S18" s="13">
        <f t="shared" si="25"/>
        <v>0</v>
      </c>
      <c r="T18" s="13">
        <f t="shared" si="26"/>
        <v>0</v>
      </c>
      <c r="U18" s="13">
        <f t="shared" si="27"/>
        <v>0</v>
      </c>
    </row>
    <row r="19" spans="2:21" s="8" customFormat="1" ht="16.5" customHeight="1" x14ac:dyDescent="0.25">
      <c r="B19" s="156"/>
      <c r="C19" s="39">
        <f t="shared" si="28"/>
        <v>42685</v>
      </c>
      <c r="D19" s="43"/>
      <c r="E19" s="115"/>
      <c r="F19" s="116"/>
      <c r="G19" s="127">
        <f>IF(L19="X",Gesamt!$D$9,
IF(K19="X",Gesamt!$D$10,
IF(F19-E19&lt;0,F19-E19+24,F19-E19)))</f>
        <v>0</v>
      </c>
      <c r="H19" s="121">
        <f>SUM(M19:Q19)</f>
        <v>0</v>
      </c>
      <c r="I19" s="15">
        <f t="shared" si="16"/>
        <v>0</v>
      </c>
      <c r="J19" s="16">
        <f t="shared" si="17"/>
        <v>0</v>
      </c>
      <c r="K19" s="19" t="str">
        <f>IF(D19="Urlaub","X","")</f>
        <v/>
      </c>
      <c r="L19" s="17" t="str">
        <f t="shared" si="19"/>
        <v/>
      </c>
      <c r="M19" s="12">
        <f t="shared" si="20"/>
        <v>0</v>
      </c>
      <c r="N19" s="13" t="str">
        <f t="shared" si="21"/>
        <v/>
      </c>
      <c r="O19" s="13" t="str">
        <f t="shared" si="22"/>
        <v/>
      </c>
      <c r="P19" s="13" t="str">
        <f t="shared" si="23"/>
        <v/>
      </c>
      <c r="Q19" s="13" t="str">
        <f t="shared" si="24"/>
        <v/>
      </c>
      <c r="R19" s="13" t="b">
        <f>NOT(ISERROR(MATCH(C19,Feiertage!$C:$C,0)))</f>
        <v>0</v>
      </c>
      <c r="S19" s="13">
        <f t="shared" si="25"/>
        <v>0</v>
      </c>
      <c r="T19" s="13">
        <f t="shared" si="26"/>
        <v>0</v>
      </c>
      <c r="U19" s="13">
        <f t="shared" si="27"/>
        <v>0</v>
      </c>
    </row>
    <row r="20" spans="2:21" s="8" customFormat="1" ht="16.5" customHeight="1" x14ac:dyDescent="0.25">
      <c r="B20" s="156"/>
      <c r="C20" s="39">
        <f t="shared" si="28"/>
        <v>42686</v>
      </c>
      <c r="D20" s="43"/>
      <c r="E20" s="115"/>
      <c r="F20" s="116"/>
      <c r="G20" s="127">
        <f>IF(L20="X",Gesamt!$D$9,
IF(K20="X",Gesamt!$D$10,
IF(F20-E20&lt;0,F20-E20+24,F20-E20)))</f>
        <v>0</v>
      </c>
      <c r="H20" s="121">
        <f t="shared" ref="H20:H21" si="29">SUM(M20:Q20)</f>
        <v>0</v>
      </c>
      <c r="I20" s="15">
        <f t="shared" si="16"/>
        <v>0</v>
      </c>
      <c r="J20" s="16">
        <f t="shared" si="17"/>
        <v>0</v>
      </c>
      <c r="K20" s="19" t="str">
        <f>IF(D20="Urlaub","X","")</f>
        <v/>
      </c>
      <c r="L20" s="17" t="str">
        <f t="shared" si="19"/>
        <v/>
      </c>
      <c r="M20" s="20" t="str">
        <f t="shared" si="20"/>
        <v/>
      </c>
      <c r="N20" s="21" t="str">
        <f t="shared" si="21"/>
        <v/>
      </c>
      <c r="O20" s="21" t="str">
        <f t="shared" si="22"/>
        <v/>
      </c>
      <c r="P20" s="21" t="str">
        <f t="shared" si="23"/>
        <v/>
      </c>
      <c r="Q20" s="21">
        <f t="shared" si="24"/>
        <v>0</v>
      </c>
      <c r="R20" s="21" t="b">
        <f>NOT(ISERROR(MATCH(C20,Feiertage!$C:$C,0)))</f>
        <v>0</v>
      </c>
      <c r="S20" s="21">
        <f t="shared" si="25"/>
        <v>0</v>
      </c>
      <c r="T20" s="21">
        <f t="shared" si="26"/>
        <v>0</v>
      </c>
      <c r="U20" s="21">
        <f t="shared" si="27"/>
        <v>0</v>
      </c>
    </row>
    <row r="21" spans="2:21" s="8" customFormat="1" ht="16.5" customHeight="1" x14ac:dyDescent="0.25">
      <c r="B21" s="156"/>
      <c r="C21" s="40">
        <f t="shared" si="28"/>
        <v>42687</v>
      </c>
      <c r="D21" s="44"/>
      <c r="E21" s="117"/>
      <c r="F21" s="118"/>
      <c r="G21" s="128">
        <f>IF(L21="X",Gesamt!$D$9,
IF(K21="X",Gesamt!$D$10,
IF(F21-E21&lt;0,F21-E21+24,F21-E21)))</f>
        <v>0</v>
      </c>
      <c r="H21" s="122">
        <f t="shared" si="29"/>
        <v>0</v>
      </c>
      <c r="I21" s="22">
        <f t="shared" si="16"/>
        <v>0</v>
      </c>
      <c r="J21" s="23">
        <f t="shared" si="17"/>
        <v>0</v>
      </c>
      <c r="K21" s="24" t="str">
        <f>IF(D21="Urlaub","X","")</f>
        <v/>
      </c>
      <c r="L21" s="25" t="str">
        <f>IF(D21="Krank","X","")</f>
        <v/>
      </c>
      <c r="M21" s="26" t="str">
        <f t="shared" si="20"/>
        <v/>
      </c>
      <c r="N21" s="27" t="str">
        <f>IF(R21,U21,"")</f>
        <v/>
      </c>
      <c r="O21" s="27" t="str">
        <f>IF(AND(NOT(R21),R22),SUM(S21:T21),"")</f>
        <v/>
      </c>
      <c r="P21" s="27">
        <f t="shared" si="23"/>
        <v>0</v>
      </c>
      <c r="Q21" s="27" t="str">
        <f t="shared" si="24"/>
        <v/>
      </c>
      <c r="R21" s="27" t="b">
        <f>NOT(ISERROR(MATCH(C21,Feiertage!$C:$C,0)))</f>
        <v>0</v>
      </c>
      <c r="S21" s="27">
        <f t="shared" si="25"/>
        <v>0</v>
      </c>
      <c r="T21" s="27">
        <f t="shared" si="26"/>
        <v>0</v>
      </c>
      <c r="U21" s="27">
        <f t="shared" si="27"/>
        <v>0</v>
      </c>
    </row>
    <row r="22" spans="2:21" s="28" customFormat="1" ht="16.5" customHeight="1" thickBot="1" x14ac:dyDescent="0.3">
      <c r="B22" s="157"/>
      <c r="C22" s="109">
        <f>C21+1</f>
        <v>42688</v>
      </c>
      <c r="D22" s="110"/>
      <c r="E22" s="161" t="s">
        <v>56</v>
      </c>
      <c r="F22" s="162"/>
      <c r="G22" s="129">
        <f>SUM(G15:G21)</f>
        <v>0</v>
      </c>
      <c r="H22" s="123">
        <f>SUM(H15:H21)</f>
        <v>0</v>
      </c>
      <c r="I22" s="29">
        <f>SUM(I15:I21)</f>
        <v>0</v>
      </c>
      <c r="J22" s="30">
        <f>SUM(J15:J21)</f>
        <v>0</v>
      </c>
      <c r="K22" s="31">
        <f>COUNTIF(K15:K21,"X")</f>
        <v>0</v>
      </c>
      <c r="L22" s="32">
        <f>COUNTIF(L15:L21,"X")</f>
        <v>0</v>
      </c>
      <c r="M22" s="33"/>
      <c r="N22" s="34"/>
      <c r="O22" s="34"/>
      <c r="P22" s="34"/>
      <c r="Q22" s="34"/>
      <c r="R22" s="34" t="b">
        <f>NOT(ISERROR(MATCH(C22,Feiertage!$C:$C,0)))</f>
        <v>0</v>
      </c>
      <c r="S22" s="34"/>
      <c r="T22" s="34"/>
      <c r="U22" s="35"/>
    </row>
    <row r="23" spans="2:21" s="8" customFormat="1" ht="16.5" customHeight="1" x14ac:dyDescent="0.25">
      <c r="B23" s="155">
        <f>WEEKNUM(C23,21)</f>
        <v>46</v>
      </c>
      <c r="C23" s="38">
        <f>C21+1</f>
        <v>42688</v>
      </c>
      <c r="D23" s="41"/>
      <c r="E23" s="111"/>
      <c r="F23" s="112"/>
      <c r="G23" s="126">
        <f>IF(L23="X",Gesamt!$D$9,
IF(K23="X",Gesamt!$D$10,
IF(F23-E23&lt;0,F23-E23+24,F23-E23)))</f>
        <v>0</v>
      </c>
      <c r="H23" s="120">
        <f t="shared" ref="H23:H26" si="30">SUM(M23:Q23)</f>
        <v>0</v>
      </c>
      <c r="I23" s="9">
        <f t="shared" ref="I23:I29" si="31">IF(AND(NOT(R24),WEEKDAY(C24,2)=7),
    IF(E23&gt;F23,F23,0),
    IF(AND(NOT(R23),WEEKDAY(C23,2)=7),
        IF(E23&gt;F23,24-E23,F23-E23),
        0))</f>
        <v>0</v>
      </c>
      <c r="J23" s="10">
        <f t="shared" ref="J23:J29" si="32">IF(AND(R23,R24),
    IF(E23&gt;F23,24-E23+F23,F23-E23),
    IF(R23,
        IF(E23&gt;F23,24-E23,F23-E23),
        IF(AND(R24,E23&gt;F23),F23,0)))</f>
        <v>0</v>
      </c>
      <c r="K23" s="7" t="str">
        <f t="shared" ref="K23:K26" si="33">IF(D23="Urlaub","X","")</f>
        <v/>
      </c>
      <c r="L23" s="11" t="str">
        <f t="shared" ref="L23:L28" si="34">IF(D23="Krank","X","")</f>
        <v/>
      </c>
      <c r="M23" s="12">
        <f t="shared" ref="M23:M29" si="35">IF(OR(R23,R24,WEEKDAY(C23,2)=7,WEEKDAY(C24,2)=7),"",SUM(S23:U23))</f>
        <v>0</v>
      </c>
      <c r="N23" s="13" t="str">
        <f t="shared" ref="N23:N28" si="36">IF(R23,U23,"")</f>
        <v/>
      </c>
      <c r="O23" s="13" t="str">
        <f t="shared" ref="O23:O28" si="37">IF(AND(NOT(R23),R24),SUM(S23:T23),"")</f>
        <v/>
      </c>
      <c r="P23" s="13" t="str">
        <f t="shared" ref="P23:P29" si="38">IF(AND(WEEKDAY(C23,2)=7,NOT(R23),NOT(R24)),U23,"")</f>
        <v/>
      </c>
      <c r="Q23" s="13" t="str">
        <f t="shared" ref="Q23:Q29" si="39">IF(AND(WEEKDAY(C24,2)=7,NOT(R23),NOT(R24)),SUM(S23:T23),"")</f>
        <v/>
      </c>
      <c r="R23" s="13" t="b">
        <f>NOT(ISERROR(MATCH(C23,Feiertage!$C:$C,0)))</f>
        <v>0</v>
      </c>
      <c r="S23" s="13">
        <f t="shared" ref="S23:S29" si="40">IF(OR(E23&gt;F23,F23&gt;6),
    IF(E23&lt;=6,6-E23,0),
    F23-E23)</f>
        <v>0</v>
      </c>
      <c r="T23" s="13">
        <f t="shared" ref="T23:T29" si="41">IF(E23&gt;F23,MIN(24-E23,4),
    IF(E23&gt;=20,F23-E23,MAX(F23-20,0)))</f>
        <v>0</v>
      </c>
      <c r="U23" s="13">
        <f t="shared" ref="U23:U29" si="42">IF(E23&gt;F23,MIN(F23,6),0)</f>
        <v>0</v>
      </c>
    </row>
    <row r="24" spans="2:21" s="8" customFormat="1" ht="16.5" customHeight="1" x14ac:dyDescent="0.25">
      <c r="B24" s="156"/>
      <c r="C24" s="39">
        <f>C23+1</f>
        <v>42689</v>
      </c>
      <c r="D24" s="42"/>
      <c r="E24" s="113"/>
      <c r="F24" s="114"/>
      <c r="G24" s="127">
        <f>IF(L24="X",Gesamt!$D$9,
IF(K24="X",Gesamt!$D$10,
IF(F24-E24&lt;0,F24-E24+24,F24-E24)))</f>
        <v>0</v>
      </c>
      <c r="H24" s="121">
        <f t="shared" si="30"/>
        <v>0</v>
      </c>
      <c r="I24" s="15">
        <f t="shared" si="31"/>
        <v>0</v>
      </c>
      <c r="J24" s="16">
        <f t="shared" si="32"/>
        <v>0</v>
      </c>
      <c r="K24" s="14" t="str">
        <f t="shared" si="33"/>
        <v/>
      </c>
      <c r="L24" s="17" t="str">
        <f t="shared" si="34"/>
        <v/>
      </c>
      <c r="M24" s="12">
        <f t="shared" si="35"/>
        <v>0</v>
      </c>
      <c r="N24" s="13" t="str">
        <f t="shared" si="36"/>
        <v/>
      </c>
      <c r="O24" s="13" t="str">
        <f t="shared" si="37"/>
        <v/>
      </c>
      <c r="P24" s="13" t="str">
        <f t="shared" si="38"/>
        <v/>
      </c>
      <c r="Q24" s="13" t="str">
        <f t="shared" si="39"/>
        <v/>
      </c>
      <c r="R24" s="13" t="b">
        <f>NOT(ISERROR(MATCH(C24,Feiertage!$C:$C,0)))</f>
        <v>0</v>
      </c>
      <c r="S24" s="13">
        <f t="shared" si="40"/>
        <v>0</v>
      </c>
      <c r="T24" s="13">
        <f t="shared" si="41"/>
        <v>0</v>
      </c>
      <c r="U24" s="13">
        <f t="shared" si="42"/>
        <v>0</v>
      </c>
    </row>
    <row r="25" spans="2:21" s="8" customFormat="1" ht="16.5" customHeight="1" x14ac:dyDescent="0.25">
      <c r="B25" s="156"/>
      <c r="C25" s="39">
        <f t="shared" ref="C25:C29" si="43">C24+1</f>
        <v>42690</v>
      </c>
      <c r="D25" s="42"/>
      <c r="E25" s="113"/>
      <c r="F25" s="114"/>
      <c r="G25" s="127">
        <f>IF(L25="X",Gesamt!$D$9,
IF(K25="X",Gesamt!$D$10,
IF(F25-E25&lt;0,F25-E25+24,F25-E25)))</f>
        <v>0</v>
      </c>
      <c r="H25" s="121">
        <f t="shared" si="30"/>
        <v>0</v>
      </c>
      <c r="I25" s="15">
        <f t="shared" si="31"/>
        <v>0</v>
      </c>
      <c r="J25" s="16">
        <f t="shared" si="32"/>
        <v>0</v>
      </c>
      <c r="K25" s="14" t="str">
        <f t="shared" si="33"/>
        <v/>
      </c>
      <c r="L25" s="17" t="str">
        <f t="shared" si="34"/>
        <v/>
      </c>
      <c r="M25" s="12">
        <f t="shared" si="35"/>
        <v>0</v>
      </c>
      <c r="N25" s="13" t="str">
        <f t="shared" si="36"/>
        <v/>
      </c>
      <c r="O25" s="13" t="str">
        <f t="shared" si="37"/>
        <v/>
      </c>
      <c r="P25" s="13" t="str">
        <f t="shared" si="38"/>
        <v/>
      </c>
      <c r="Q25" s="13" t="str">
        <f t="shared" si="39"/>
        <v/>
      </c>
      <c r="R25" s="13" t="b">
        <f>NOT(ISERROR(MATCH(C25,Feiertage!$C:$C,0)))</f>
        <v>0</v>
      </c>
      <c r="S25" s="13">
        <f t="shared" si="40"/>
        <v>0</v>
      </c>
      <c r="T25" s="13">
        <f t="shared" si="41"/>
        <v>0</v>
      </c>
      <c r="U25" s="13">
        <f t="shared" si="42"/>
        <v>0</v>
      </c>
    </row>
    <row r="26" spans="2:21" s="28" customFormat="1" ht="16.5" customHeight="1" x14ac:dyDescent="0.25">
      <c r="B26" s="156"/>
      <c r="C26" s="39">
        <f t="shared" si="43"/>
        <v>42691</v>
      </c>
      <c r="D26" s="43"/>
      <c r="E26" s="115"/>
      <c r="F26" s="116"/>
      <c r="G26" s="127">
        <f>IF(L26="X",Gesamt!$D$9,
IF(K26="X",Gesamt!$D$10,
IF(F26-E26&lt;0,F26-E26+24,F26-E26)))</f>
        <v>0</v>
      </c>
      <c r="H26" s="121">
        <f t="shared" si="30"/>
        <v>0</v>
      </c>
      <c r="I26" s="15">
        <f t="shared" si="31"/>
        <v>0</v>
      </c>
      <c r="J26" s="16">
        <f t="shared" si="32"/>
        <v>0</v>
      </c>
      <c r="K26" s="19" t="str">
        <f t="shared" si="33"/>
        <v/>
      </c>
      <c r="L26" s="17" t="str">
        <f t="shared" si="34"/>
        <v/>
      </c>
      <c r="M26" s="12">
        <f t="shared" si="35"/>
        <v>0</v>
      </c>
      <c r="N26" s="13" t="str">
        <f t="shared" si="36"/>
        <v/>
      </c>
      <c r="O26" s="13" t="str">
        <f t="shared" si="37"/>
        <v/>
      </c>
      <c r="P26" s="13" t="str">
        <f t="shared" si="38"/>
        <v/>
      </c>
      <c r="Q26" s="13" t="str">
        <f t="shared" si="39"/>
        <v/>
      </c>
      <c r="R26" s="13" t="b">
        <f>NOT(ISERROR(MATCH(C26,Feiertage!$C:$C,0)))</f>
        <v>0</v>
      </c>
      <c r="S26" s="13">
        <f t="shared" si="40"/>
        <v>0</v>
      </c>
      <c r="T26" s="13">
        <f t="shared" si="41"/>
        <v>0</v>
      </c>
      <c r="U26" s="13">
        <f t="shared" si="42"/>
        <v>0</v>
      </c>
    </row>
    <row r="27" spans="2:21" s="8" customFormat="1" ht="16.5" customHeight="1" x14ac:dyDescent="0.25">
      <c r="B27" s="156"/>
      <c r="C27" s="39">
        <f t="shared" si="43"/>
        <v>42692</v>
      </c>
      <c r="D27" s="43"/>
      <c r="E27" s="115"/>
      <c r="F27" s="116"/>
      <c r="G27" s="127">
        <f>IF(L27="X",Gesamt!$D$9,
IF(K27="X",Gesamt!$D$10,
IF(F27-E27&lt;0,F27-E27+24,F27-E27)))</f>
        <v>0</v>
      </c>
      <c r="H27" s="121">
        <f>SUM(M27:Q27)</f>
        <v>0</v>
      </c>
      <c r="I27" s="15">
        <f t="shared" si="31"/>
        <v>0</v>
      </c>
      <c r="J27" s="16">
        <f t="shared" si="32"/>
        <v>0</v>
      </c>
      <c r="K27" s="19" t="str">
        <f>IF(D27="Urlaub","X","")</f>
        <v/>
      </c>
      <c r="L27" s="17" t="str">
        <f t="shared" si="34"/>
        <v/>
      </c>
      <c r="M27" s="12">
        <f t="shared" si="35"/>
        <v>0</v>
      </c>
      <c r="N27" s="13" t="str">
        <f t="shared" si="36"/>
        <v/>
      </c>
      <c r="O27" s="13" t="str">
        <f t="shared" si="37"/>
        <v/>
      </c>
      <c r="P27" s="13" t="str">
        <f t="shared" si="38"/>
        <v/>
      </c>
      <c r="Q27" s="13" t="str">
        <f t="shared" si="39"/>
        <v/>
      </c>
      <c r="R27" s="13" t="b">
        <f>NOT(ISERROR(MATCH(C27,Feiertage!$C:$C,0)))</f>
        <v>0</v>
      </c>
      <c r="S27" s="13">
        <f t="shared" si="40"/>
        <v>0</v>
      </c>
      <c r="T27" s="13">
        <f t="shared" si="41"/>
        <v>0</v>
      </c>
      <c r="U27" s="13">
        <f t="shared" si="42"/>
        <v>0</v>
      </c>
    </row>
    <row r="28" spans="2:21" s="8" customFormat="1" ht="16.5" customHeight="1" x14ac:dyDescent="0.25">
      <c r="B28" s="156"/>
      <c r="C28" s="39">
        <f t="shared" si="43"/>
        <v>42693</v>
      </c>
      <c r="D28" s="43"/>
      <c r="E28" s="115"/>
      <c r="F28" s="116"/>
      <c r="G28" s="127">
        <f>IF(L28="X",Gesamt!$D$9,
IF(K28="X",Gesamt!$D$10,
IF(F28-E28&lt;0,F28-E28+24,F28-E28)))</f>
        <v>0</v>
      </c>
      <c r="H28" s="121">
        <f t="shared" ref="H28:H29" si="44">SUM(M28:Q28)</f>
        <v>0</v>
      </c>
      <c r="I28" s="15">
        <f t="shared" si="31"/>
        <v>0</v>
      </c>
      <c r="J28" s="16">
        <f t="shared" si="32"/>
        <v>0</v>
      </c>
      <c r="K28" s="19" t="str">
        <f>IF(D28="Urlaub","X","")</f>
        <v/>
      </c>
      <c r="L28" s="17" t="str">
        <f t="shared" si="34"/>
        <v/>
      </c>
      <c r="M28" s="20" t="str">
        <f t="shared" si="35"/>
        <v/>
      </c>
      <c r="N28" s="21" t="str">
        <f t="shared" si="36"/>
        <v/>
      </c>
      <c r="O28" s="21" t="str">
        <f t="shared" si="37"/>
        <v/>
      </c>
      <c r="P28" s="21" t="str">
        <f t="shared" si="38"/>
        <v/>
      </c>
      <c r="Q28" s="21">
        <f t="shared" si="39"/>
        <v>0</v>
      </c>
      <c r="R28" s="21" t="b">
        <f>NOT(ISERROR(MATCH(C28,Feiertage!$C:$C,0)))</f>
        <v>0</v>
      </c>
      <c r="S28" s="21">
        <f t="shared" si="40"/>
        <v>0</v>
      </c>
      <c r="T28" s="21">
        <f t="shared" si="41"/>
        <v>0</v>
      </c>
      <c r="U28" s="21">
        <f t="shared" si="42"/>
        <v>0</v>
      </c>
    </row>
    <row r="29" spans="2:21" s="8" customFormat="1" ht="16.5" customHeight="1" x14ac:dyDescent="0.25">
      <c r="B29" s="156"/>
      <c r="C29" s="40">
        <f t="shared" si="43"/>
        <v>42694</v>
      </c>
      <c r="D29" s="44"/>
      <c r="E29" s="117"/>
      <c r="F29" s="118"/>
      <c r="G29" s="128">
        <f>IF(L29="X",Gesamt!$D$9,
IF(K29="X",Gesamt!$D$10,
IF(F29-E29&lt;0,F29-E29+24,F29-E29)))</f>
        <v>0</v>
      </c>
      <c r="H29" s="122">
        <f t="shared" si="44"/>
        <v>0</v>
      </c>
      <c r="I29" s="22">
        <f t="shared" si="31"/>
        <v>0</v>
      </c>
      <c r="J29" s="23">
        <f t="shared" si="32"/>
        <v>0</v>
      </c>
      <c r="K29" s="24" t="str">
        <f>IF(D29="Urlaub","X","")</f>
        <v/>
      </c>
      <c r="L29" s="25" t="str">
        <f>IF(D29="Krank","X","")</f>
        <v/>
      </c>
      <c r="M29" s="26" t="str">
        <f t="shared" si="35"/>
        <v/>
      </c>
      <c r="N29" s="27" t="str">
        <f>IF(R29,U29,"")</f>
        <v/>
      </c>
      <c r="O29" s="27" t="str">
        <f>IF(AND(NOT(R29),R30),SUM(S29:T29),"")</f>
        <v/>
      </c>
      <c r="P29" s="27">
        <f t="shared" si="38"/>
        <v>0</v>
      </c>
      <c r="Q29" s="27" t="str">
        <f t="shared" si="39"/>
        <v/>
      </c>
      <c r="R29" s="27" t="b">
        <f>NOT(ISERROR(MATCH(C29,Feiertage!$C:$C,0)))</f>
        <v>0</v>
      </c>
      <c r="S29" s="27">
        <f t="shared" si="40"/>
        <v>0</v>
      </c>
      <c r="T29" s="27">
        <f t="shared" si="41"/>
        <v>0</v>
      </c>
      <c r="U29" s="27">
        <f t="shared" si="42"/>
        <v>0</v>
      </c>
    </row>
    <row r="30" spans="2:21" s="28" customFormat="1" ht="16.5" customHeight="1" thickBot="1" x14ac:dyDescent="0.3">
      <c r="B30" s="157"/>
      <c r="C30" s="109">
        <f>C29+1</f>
        <v>42695</v>
      </c>
      <c r="D30" s="110"/>
      <c r="E30" s="161" t="s">
        <v>56</v>
      </c>
      <c r="F30" s="162"/>
      <c r="G30" s="129">
        <f>SUM(G23:G29)</f>
        <v>0</v>
      </c>
      <c r="H30" s="123">
        <f>SUM(H23:H29)</f>
        <v>0</v>
      </c>
      <c r="I30" s="29">
        <f>SUM(I23:I29)</f>
        <v>0</v>
      </c>
      <c r="J30" s="30">
        <f>SUM(J23:J29)</f>
        <v>0</v>
      </c>
      <c r="K30" s="31">
        <f>COUNTIF(K23:K29,"X")</f>
        <v>0</v>
      </c>
      <c r="L30" s="32">
        <f>COUNTIF(L23:L29,"X")</f>
        <v>0</v>
      </c>
      <c r="M30" s="33"/>
      <c r="N30" s="34"/>
      <c r="O30" s="34"/>
      <c r="P30" s="34"/>
      <c r="Q30" s="34"/>
      <c r="R30" s="34" t="b">
        <f>NOT(ISERROR(MATCH(C30,Feiertage!$C:$C,0)))</f>
        <v>0</v>
      </c>
      <c r="S30" s="34"/>
      <c r="T30" s="34"/>
      <c r="U30" s="35"/>
    </row>
    <row r="31" spans="2:21" s="8" customFormat="1" ht="16.5" customHeight="1" x14ac:dyDescent="0.25">
      <c r="B31" s="155">
        <f>WEEKNUM(C31,21)</f>
        <v>47</v>
      </c>
      <c r="C31" s="38">
        <f>C29+1</f>
        <v>42695</v>
      </c>
      <c r="D31" s="41"/>
      <c r="E31" s="111"/>
      <c r="F31" s="112"/>
      <c r="G31" s="126">
        <f>IF(L31="X",Gesamt!$D$9,
IF(K31="X",Gesamt!$D$10,
IF(F31-E31&lt;0,F31-E31+24,F31-E31)))</f>
        <v>0</v>
      </c>
      <c r="H31" s="120">
        <f t="shared" ref="H31:H34" si="45">SUM(M31:Q31)</f>
        <v>0</v>
      </c>
      <c r="I31" s="9">
        <f t="shared" ref="I31:I37" si="46">IF(AND(NOT(R32),WEEKDAY(C32,2)=7),
    IF(E31&gt;F31,F31,0),
    IF(AND(NOT(R31),WEEKDAY(C31,2)=7),
        IF(E31&gt;F31,24-E31,F31-E31),
        0))</f>
        <v>0</v>
      </c>
      <c r="J31" s="10">
        <f t="shared" ref="J31:J37" si="47">IF(AND(R31,R32),
    IF(E31&gt;F31,24-E31+F31,F31-E31),
    IF(R31,
        IF(E31&gt;F31,24-E31,F31-E31),
        IF(AND(R32,E31&gt;F31),F31,0)))</f>
        <v>0</v>
      </c>
      <c r="K31" s="7" t="str">
        <f t="shared" ref="K31:K34" si="48">IF(D31="Urlaub","X","")</f>
        <v/>
      </c>
      <c r="L31" s="11" t="str">
        <f t="shared" ref="L31:L36" si="49">IF(D31="Krank","X","")</f>
        <v/>
      </c>
      <c r="M31" s="12">
        <f t="shared" ref="M31:M37" si="50">IF(OR(R31,R32,WEEKDAY(C31,2)=7,WEEKDAY(C32,2)=7),"",SUM(S31:U31))</f>
        <v>0</v>
      </c>
      <c r="N31" s="13" t="str">
        <f t="shared" ref="N31:N36" si="51">IF(R31,U31,"")</f>
        <v/>
      </c>
      <c r="O31" s="13" t="str">
        <f t="shared" ref="O31:O36" si="52">IF(AND(NOT(R31),R32),SUM(S31:T31),"")</f>
        <v/>
      </c>
      <c r="P31" s="13" t="str">
        <f t="shared" ref="P31:P37" si="53">IF(AND(WEEKDAY(C31,2)=7,NOT(R31),NOT(R32)),U31,"")</f>
        <v/>
      </c>
      <c r="Q31" s="13" t="str">
        <f t="shared" ref="Q31:Q37" si="54">IF(AND(WEEKDAY(C32,2)=7,NOT(R31),NOT(R32)),SUM(S31:T31),"")</f>
        <v/>
      </c>
      <c r="R31" s="13" t="b">
        <f>NOT(ISERROR(MATCH(C31,Feiertage!$C:$C,0)))</f>
        <v>0</v>
      </c>
      <c r="S31" s="13">
        <f t="shared" ref="S31:S37" si="55">IF(OR(E31&gt;F31,F31&gt;6),
    IF(E31&lt;=6,6-E31,0),
    F31-E31)</f>
        <v>0</v>
      </c>
      <c r="T31" s="13">
        <f t="shared" ref="T31:T37" si="56">IF(E31&gt;F31,MIN(24-E31,4),
    IF(E31&gt;=20,F31-E31,MAX(F31-20,0)))</f>
        <v>0</v>
      </c>
      <c r="U31" s="13">
        <f t="shared" ref="U31:U37" si="57">IF(E31&gt;F31,MIN(F31,6),0)</f>
        <v>0</v>
      </c>
    </row>
    <row r="32" spans="2:21" s="8" customFormat="1" ht="16.5" customHeight="1" x14ac:dyDescent="0.25">
      <c r="B32" s="156"/>
      <c r="C32" s="39">
        <f>C31+1</f>
        <v>42696</v>
      </c>
      <c r="D32" s="42"/>
      <c r="E32" s="113"/>
      <c r="F32" s="114"/>
      <c r="G32" s="127">
        <f>IF(L32="X",Gesamt!$D$9,
IF(K32="X",Gesamt!$D$10,
IF(F32-E32&lt;0,F32-E32+24,F32-E32)))</f>
        <v>0</v>
      </c>
      <c r="H32" s="121">
        <f t="shared" si="45"/>
        <v>0</v>
      </c>
      <c r="I32" s="15">
        <f t="shared" si="46"/>
        <v>0</v>
      </c>
      <c r="J32" s="16">
        <f t="shared" si="47"/>
        <v>0</v>
      </c>
      <c r="K32" s="14" t="str">
        <f t="shared" si="48"/>
        <v/>
      </c>
      <c r="L32" s="17" t="str">
        <f t="shared" si="49"/>
        <v/>
      </c>
      <c r="M32" s="12">
        <f t="shared" si="50"/>
        <v>0</v>
      </c>
      <c r="N32" s="13" t="str">
        <f t="shared" si="51"/>
        <v/>
      </c>
      <c r="O32" s="13" t="str">
        <f t="shared" si="52"/>
        <v/>
      </c>
      <c r="P32" s="13" t="str">
        <f t="shared" si="53"/>
        <v/>
      </c>
      <c r="Q32" s="13" t="str">
        <f t="shared" si="54"/>
        <v/>
      </c>
      <c r="R32" s="13" t="b">
        <f>NOT(ISERROR(MATCH(C32,Feiertage!$C:$C,0)))</f>
        <v>0</v>
      </c>
      <c r="S32" s="13">
        <f t="shared" si="55"/>
        <v>0</v>
      </c>
      <c r="T32" s="13">
        <f t="shared" si="56"/>
        <v>0</v>
      </c>
      <c r="U32" s="13">
        <f t="shared" si="57"/>
        <v>0</v>
      </c>
    </row>
    <row r="33" spans="2:21" s="8" customFormat="1" ht="16.5" customHeight="1" x14ac:dyDescent="0.25">
      <c r="B33" s="156"/>
      <c r="C33" s="39">
        <f t="shared" ref="C33:C37" si="58">C32+1</f>
        <v>42697</v>
      </c>
      <c r="D33" s="42"/>
      <c r="E33" s="113"/>
      <c r="F33" s="114"/>
      <c r="G33" s="127">
        <f>IF(L33="X",Gesamt!$D$9,
IF(K33="X",Gesamt!$D$10,
IF(F33-E33&lt;0,F33-E33+24,F33-E33)))</f>
        <v>0</v>
      </c>
      <c r="H33" s="121">
        <f t="shared" si="45"/>
        <v>0</v>
      </c>
      <c r="I33" s="15">
        <f t="shared" si="46"/>
        <v>0</v>
      </c>
      <c r="J33" s="16">
        <f t="shared" si="47"/>
        <v>0</v>
      </c>
      <c r="K33" s="14" t="str">
        <f t="shared" si="48"/>
        <v/>
      </c>
      <c r="L33" s="17" t="str">
        <f t="shared" si="49"/>
        <v/>
      </c>
      <c r="M33" s="12">
        <f t="shared" si="50"/>
        <v>0</v>
      </c>
      <c r="N33" s="13" t="str">
        <f t="shared" si="51"/>
        <v/>
      </c>
      <c r="O33" s="13" t="str">
        <f t="shared" si="52"/>
        <v/>
      </c>
      <c r="P33" s="13" t="str">
        <f t="shared" si="53"/>
        <v/>
      </c>
      <c r="Q33" s="13" t="str">
        <f t="shared" si="54"/>
        <v/>
      </c>
      <c r="R33" s="13" t="b">
        <f>NOT(ISERROR(MATCH(C33,Feiertage!$C:$C,0)))</f>
        <v>0</v>
      </c>
      <c r="S33" s="13">
        <f t="shared" si="55"/>
        <v>0</v>
      </c>
      <c r="T33" s="13">
        <f t="shared" si="56"/>
        <v>0</v>
      </c>
      <c r="U33" s="13">
        <f t="shared" si="57"/>
        <v>0</v>
      </c>
    </row>
    <row r="34" spans="2:21" s="28" customFormat="1" ht="16.5" customHeight="1" x14ac:dyDescent="0.25">
      <c r="B34" s="156"/>
      <c r="C34" s="39">
        <f t="shared" si="58"/>
        <v>42698</v>
      </c>
      <c r="D34" s="43"/>
      <c r="E34" s="115"/>
      <c r="F34" s="116"/>
      <c r="G34" s="127">
        <f>IF(L34="X",Gesamt!$D$9,
IF(K34="X",Gesamt!$D$10,
IF(F34-E34&lt;0,F34-E34+24,F34-E34)))</f>
        <v>0</v>
      </c>
      <c r="H34" s="121">
        <f t="shared" si="45"/>
        <v>0</v>
      </c>
      <c r="I34" s="15">
        <f t="shared" si="46"/>
        <v>0</v>
      </c>
      <c r="J34" s="16">
        <f t="shared" si="47"/>
        <v>0</v>
      </c>
      <c r="K34" s="19" t="str">
        <f t="shared" si="48"/>
        <v/>
      </c>
      <c r="L34" s="17" t="str">
        <f t="shared" si="49"/>
        <v/>
      </c>
      <c r="M34" s="12">
        <f t="shared" si="50"/>
        <v>0</v>
      </c>
      <c r="N34" s="13" t="str">
        <f t="shared" si="51"/>
        <v/>
      </c>
      <c r="O34" s="13" t="str">
        <f t="shared" si="52"/>
        <v/>
      </c>
      <c r="P34" s="13" t="str">
        <f t="shared" si="53"/>
        <v/>
      </c>
      <c r="Q34" s="13" t="str">
        <f t="shared" si="54"/>
        <v/>
      </c>
      <c r="R34" s="13" t="b">
        <f>NOT(ISERROR(MATCH(C34,Feiertage!$C:$C,0)))</f>
        <v>0</v>
      </c>
      <c r="S34" s="13">
        <f t="shared" si="55"/>
        <v>0</v>
      </c>
      <c r="T34" s="13">
        <f t="shared" si="56"/>
        <v>0</v>
      </c>
      <c r="U34" s="13">
        <f t="shared" si="57"/>
        <v>0</v>
      </c>
    </row>
    <row r="35" spans="2:21" s="8" customFormat="1" ht="16.5" customHeight="1" x14ac:dyDescent="0.25">
      <c r="B35" s="156"/>
      <c r="C35" s="39">
        <f t="shared" si="58"/>
        <v>42699</v>
      </c>
      <c r="D35" s="43"/>
      <c r="E35" s="115"/>
      <c r="F35" s="116"/>
      <c r="G35" s="127">
        <f>IF(L35="X",Gesamt!$D$9,
IF(K35="X",Gesamt!$D$10,
IF(F35-E35&lt;0,F35-E35+24,F35-E35)))</f>
        <v>0</v>
      </c>
      <c r="H35" s="121">
        <f>SUM(M35:Q35)</f>
        <v>0</v>
      </c>
      <c r="I35" s="15">
        <f t="shared" si="46"/>
        <v>0</v>
      </c>
      <c r="J35" s="16">
        <f t="shared" si="47"/>
        <v>0</v>
      </c>
      <c r="K35" s="19" t="str">
        <f>IF(D35="Urlaub","X","")</f>
        <v/>
      </c>
      <c r="L35" s="17" t="str">
        <f t="shared" si="49"/>
        <v/>
      </c>
      <c r="M35" s="12">
        <f t="shared" si="50"/>
        <v>0</v>
      </c>
      <c r="N35" s="13" t="str">
        <f t="shared" si="51"/>
        <v/>
      </c>
      <c r="O35" s="13" t="str">
        <f t="shared" si="52"/>
        <v/>
      </c>
      <c r="P35" s="13" t="str">
        <f t="shared" si="53"/>
        <v/>
      </c>
      <c r="Q35" s="13" t="str">
        <f t="shared" si="54"/>
        <v/>
      </c>
      <c r="R35" s="13" t="b">
        <f>NOT(ISERROR(MATCH(C35,Feiertage!$C:$C,0)))</f>
        <v>0</v>
      </c>
      <c r="S35" s="13">
        <f t="shared" si="55"/>
        <v>0</v>
      </c>
      <c r="T35" s="13">
        <f t="shared" si="56"/>
        <v>0</v>
      </c>
      <c r="U35" s="13">
        <f t="shared" si="57"/>
        <v>0</v>
      </c>
    </row>
    <row r="36" spans="2:21" s="8" customFormat="1" ht="16.5" customHeight="1" x14ac:dyDescent="0.25">
      <c r="B36" s="156"/>
      <c r="C36" s="39">
        <f t="shared" si="58"/>
        <v>42700</v>
      </c>
      <c r="D36" s="43"/>
      <c r="E36" s="115"/>
      <c r="F36" s="116"/>
      <c r="G36" s="127">
        <f>IF(L36="X",Gesamt!$D$9,
IF(K36="X",Gesamt!$D$10,
IF(F36-E36&lt;0,F36-E36+24,F36-E36)))</f>
        <v>0</v>
      </c>
      <c r="H36" s="121">
        <f t="shared" ref="H36:H37" si="59">SUM(M36:Q36)</f>
        <v>0</v>
      </c>
      <c r="I36" s="15">
        <f t="shared" si="46"/>
        <v>0</v>
      </c>
      <c r="J36" s="16">
        <f t="shared" si="47"/>
        <v>0</v>
      </c>
      <c r="K36" s="19" t="str">
        <f>IF(D36="Urlaub","X","")</f>
        <v/>
      </c>
      <c r="L36" s="17" t="str">
        <f t="shared" si="49"/>
        <v/>
      </c>
      <c r="M36" s="20" t="str">
        <f t="shared" si="50"/>
        <v/>
      </c>
      <c r="N36" s="21" t="str">
        <f t="shared" si="51"/>
        <v/>
      </c>
      <c r="O36" s="21" t="str">
        <f t="shared" si="52"/>
        <v/>
      </c>
      <c r="P36" s="21" t="str">
        <f t="shared" si="53"/>
        <v/>
      </c>
      <c r="Q36" s="21">
        <f t="shared" si="54"/>
        <v>0</v>
      </c>
      <c r="R36" s="21" t="b">
        <f>NOT(ISERROR(MATCH(C36,Feiertage!$C:$C,0)))</f>
        <v>0</v>
      </c>
      <c r="S36" s="21">
        <f t="shared" si="55"/>
        <v>0</v>
      </c>
      <c r="T36" s="21">
        <f t="shared" si="56"/>
        <v>0</v>
      </c>
      <c r="U36" s="21">
        <f t="shared" si="57"/>
        <v>0</v>
      </c>
    </row>
    <row r="37" spans="2:21" s="8" customFormat="1" ht="16.5" customHeight="1" x14ac:dyDescent="0.25">
      <c r="B37" s="156"/>
      <c r="C37" s="40">
        <f t="shared" si="58"/>
        <v>42701</v>
      </c>
      <c r="D37" s="44"/>
      <c r="E37" s="117"/>
      <c r="F37" s="118"/>
      <c r="G37" s="128">
        <f>IF(L37="X",Gesamt!$D$9,
IF(K37="X",Gesamt!$D$10,
IF(F37-E37&lt;0,F37-E37+24,F37-E37)))</f>
        <v>0</v>
      </c>
      <c r="H37" s="122">
        <f t="shared" si="59"/>
        <v>0</v>
      </c>
      <c r="I37" s="22">
        <f t="shared" si="46"/>
        <v>0</v>
      </c>
      <c r="J37" s="23">
        <f t="shared" si="47"/>
        <v>0</v>
      </c>
      <c r="K37" s="24" t="str">
        <f>IF(D37="Urlaub","X","")</f>
        <v/>
      </c>
      <c r="L37" s="25" t="str">
        <f>IF(D37="Krank","X","")</f>
        <v/>
      </c>
      <c r="M37" s="26" t="str">
        <f t="shared" si="50"/>
        <v/>
      </c>
      <c r="N37" s="27" t="str">
        <f>IF(R37,U37,"")</f>
        <v/>
      </c>
      <c r="O37" s="27" t="str">
        <f>IF(AND(NOT(R37),R38),SUM(S37:T37),"")</f>
        <v/>
      </c>
      <c r="P37" s="27">
        <f t="shared" si="53"/>
        <v>0</v>
      </c>
      <c r="Q37" s="27" t="str">
        <f t="shared" si="54"/>
        <v/>
      </c>
      <c r="R37" s="27" t="b">
        <f>NOT(ISERROR(MATCH(C37,Feiertage!$C:$C,0)))</f>
        <v>0</v>
      </c>
      <c r="S37" s="27">
        <f t="shared" si="55"/>
        <v>0</v>
      </c>
      <c r="T37" s="27">
        <f t="shared" si="56"/>
        <v>0</v>
      </c>
      <c r="U37" s="27">
        <f t="shared" si="57"/>
        <v>0</v>
      </c>
    </row>
    <row r="38" spans="2:21" s="28" customFormat="1" ht="16.5" customHeight="1" thickBot="1" x14ac:dyDescent="0.3">
      <c r="B38" s="157"/>
      <c r="C38" s="109">
        <f>C37+1</f>
        <v>42702</v>
      </c>
      <c r="D38" s="110"/>
      <c r="E38" s="161" t="s">
        <v>56</v>
      </c>
      <c r="F38" s="162"/>
      <c r="G38" s="129">
        <f>SUM(G31:G37)</f>
        <v>0</v>
      </c>
      <c r="H38" s="123">
        <f>SUM(H31:H37)</f>
        <v>0</v>
      </c>
      <c r="I38" s="29">
        <f>SUM(I31:I37)</f>
        <v>0</v>
      </c>
      <c r="J38" s="30">
        <f>SUM(J31:J37)</f>
        <v>0</v>
      </c>
      <c r="K38" s="31">
        <f>COUNTIF(K31:K37,"X")</f>
        <v>0</v>
      </c>
      <c r="L38" s="32">
        <f>COUNTIF(L31:L37,"X")</f>
        <v>0</v>
      </c>
      <c r="M38" s="33"/>
      <c r="N38" s="34"/>
      <c r="O38" s="34"/>
      <c r="P38" s="34"/>
      <c r="Q38" s="34"/>
      <c r="R38" s="34" t="b">
        <f>NOT(ISERROR(MATCH(C38,Feiertage!$C:$C,0)))</f>
        <v>0</v>
      </c>
      <c r="S38" s="34"/>
      <c r="T38" s="34"/>
      <c r="U38" s="35"/>
    </row>
    <row r="39" spans="2:21" s="8" customFormat="1" ht="16.5" customHeight="1" x14ac:dyDescent="0.25">
      <c r="B39" s="158">
        <f>IF(MONTH(C39)=MONTH($C$1),WEEKNUM(C39,21))</f>
        <v>48</v>
      </c>
      <c r="C39" s="38">
        <f>C37+1</f>
        <v>42702</v>
      </c>
      <c r="D39" s="41"/>
      <c r="E39" s="111"/>
      <c r="F39" s="112"/>
      <c r="G39" s="126">
        <f>IF(L39="X",Gesamt!$D$9,
IF(K39="X",Gesamt!$D$10,
IF(F39-E39&lt;0,F39-E39+24,F39-E39)))</f>
        <v>0</v>
      </c>
      <c r="H39" s="120">
        <f t="shared" ref="H39:H42" si="60">SUM(M39:Q39)</f>
        <v>0</v>
      </c>
      <c r="I39" s="9">
        <f t="shared" ref="I39:I45" si="61">IF(AND(NOT(R40),WEEKDAY(C40,2)=7),
    IF(E39&gt;F39,F39,0),
    IF(AND(NOT(R39),WEEKDAY(C39,2)=7),
        IF(E39&gt;F39,24-E39,F39-E39),
        0))</f>
        <v>0</v>
      </c>
      <c r="J39" s="10">
        <f t="shared" ref="J39:J45" si="62">IF(AND(R39,R40),
    IF(E39&gt;F39,24-E39+F39,F39-E39),
    IF(R39,
        IF(E39&gt;F39,24-E39,F39-E39),
        IF(AND(R40,E39&gt;F39),F39,0)))</f>
        <v>0</v>
      </c>
      <c r="K39" s="7" t="str">
        <f t="shared" ref="K39:K42" si="63">IF(D39="Urlaub","X","")</f>
        <v/>
      </c>
      <c r="L39" s="11" t="str">
        <f t="shared" ref="L39:L44" si="64">IF(D39="Krank","X","")</f>
        <v/>
      </c>
      <c r="M39" s="12">
        <f t="shared" ref="M39:M45" si="65">IF(OR(R39,R40,WEEKDAY(C39,2)=7,WEEKDAY(C40,2)=7),"",SUM(S39:U39))</f>
        <v>0</v>
      </c>
      <c r="N39" s="13" t="str">
        <f t="shared" ref="N39:N44" si="66">IF(R39,U39,"")</f>
        <v/>
      </c>
      <c r="O39" s="13" t="str">
        <f t="shared" ref="O39:O44" si="67">IF(AND(NOT(R39),R40),SUM(S39:T39),"")</f>
        <v/>
      </c>
      <c r="P39" s="13" t="str">
        <f t="shared" ref="P39:P45" si="68">IF(AND(WEEKDAY(C39,2)=7,NOT(R39),NOT(R40)),U39,"")</f>
        <v/>
      </c>
      <c r="Q39" s="13" t="str">
        <f t="shared" ref="Q39:Q45" si="69">IF(AND(WEEKDAY(C40,2)=7,NOT(R39),NOT(R40)),SUM(S39:T39),"")</f>
        <v/>
      </c>
      <c r="R39" s="13" t="b">
        <f>NOT(ISERROR(MATCH(C39,Feiertage!$C:$C,0)))</f>
        <v>0</v>
      </c>
      <c r="S39" s="13">
        <f t="shared" ref="S39:S45" si="70">IF(OR(E39&gt;F39,F39&gt;6),
    IF(E39&lt;=6,6-E39,0),
    F39-E39)</f>
        <v>0</v>
      </c>
      <c r="T39" s="13">
        <f t="shared" ref="T39:T45" si="71">IF(E39&gt;F39,MIN(24-E39,4),
    IF(E39&gt;=20,F39-E39,MAX(F39-20,0)))</f>
        <v>0</v>
      </c>
      <c r="U39" s="13">
        <f t="shared" ref="U39:U45" si="72">IF(E39&gt;F39,MIN(F39,6),0)</f>
        <v>0</v>
      </c>
    </row>
    <row r="40" spans="2:21" s="8" customFormat="1" ht="16.5" customHeight="1" x14ac:dyDescent="0.25">
      <c r="B40" s="159"/>
      <c r="C40" s="39">
        <f>C39+1</f>
        <v>42703</v>
      </c>
      <c r="D40" s="42"/>
      <c r="E40" s="113"/>
      <c r="F40" s="114"/>
      <c r="G40" s="127">
        <f>IF(L40="X",Gesamt!$D$9,
IF(K40="X",Gesamt!$D$10,
IF(F40-E40&lt;0,F40-E40+24,F40-E40)))</f>
        <v>0</v>
      </c>
      <c r="H40" s="121">
        <f t="shared" si="60"/>
        <v>0</v>
      </c>
      <c r="I40" s="15">
        <f t="shared" si="61"/>
        <v>0</v>
      </c>
      <c r="J40" s="16">
        <f t="shared" si="62"/>
        <v>0</v>
      </c>
      <c r="K40" s="14" t="str">
        <f t="shared" si="63"/>
        <v/>
      </c>
      <c r="L40" s="17" t="str">
        <f t="shared" si="64"/>
        <v/>
      </c>
      <c r="M40" s="12">
        <f t="shared" si="65"/>
        <v>0</v>
      </c>
      <c r="N40" s="13" t="str">
        <f t="shared" si="66"/>
        <v/>
      </c>
      <c r="O40" s="13" t="str">
        <f t="shared" si="67"/>
        <v/>
      </c>
      <c r="P40" s="13" t="str">
        <f t="shared" si="68"/>
        <v/>
      </c>
      <c r="Q40" s="13" t="str">
        <f t="shared" si="69"/>
        <v/>
      </c>
      <c r="R40" s="13" t="b">
        <f>NOT(ISERROR(MATCH(C40,Feiertage!$C:$C,0)))</f>
        <v>0</v>
      </c>
      <c r="S40" s="13">
        <f t="shared" si="70"/>
        <v>0</v>
      </c>
      <c r="T40" s="13">
        <f t="shared" si="71"/>
        <v>0</v>
      </c>
      <c r="U40" s="13">
        <f t="shared" si="72"/>
        <v>0</v>
      </c>
    </row>
    <row r="41" spans="2:21" s="8" customFormat="1" ht="16.5" customHeight="1" x14ac:dyDescent="0.25">
      <c r="B41" s="159"/>
      <c r="C41" s="39">
        <f t="shared" ref="C41:C45" si="73">C40+1</f>
        <v>42704</v>
      </c>
      <c r="D41" s="42"/>
      <c r="E41" s="113"/>
      <c r="F41" s="114"/>
      <c r="G41" s="127">
        <f>IF(L41="X",Gesamt!$D$9,
IF(K41="X",Gesamt!$D$10,
IF(F41-E41&lt;0,F41-E41+24,F41-E41)))</f>
        <v>0</v>
      </c>
      <c r="H41" s="121">
        <f t="shared" si="60"/>
        <v>0</v>
      </c>
      <c r="I41" s="15">
        <f t="shared" si="61"/>
        <v>0</v>
      </c>
      <c r="J41" s="16">
        <f t="shared" si="62"/>
        <v>0</v>
      </c>
      <c r="K41" s="14" t="str">
        <f t="shared" si="63"/>
        <v/>
      </c>
      <c r="L41" s="17" t="str">
        <f t="shared" si="64"/>
        <v/>
      </c>
      <c r="M41" s="12">
        <f t="shared" si="65"/>
        <v>0</v>
      </c>
      <c r="N41" s="13" t="str">
        <f t="shared" si="66"/>
        <v/>
      </c>
      <c r="O41" s="13" t="str">
        <f t="shared" si="67"/>
        <v/>
      </c>
      <c r="P41" s="13" t="str">
        <f t="shared" si="68"/>
        <v/>
      </c>
      <c r="Q41" s="13" t="str">
        <f t="shared" si="69"/>
        <v/>
      </c>
      <c r="R41" s="13" t="b">
        <f>NOT(ISERROR(MATCH(C41,Feiertage!$C:$C,0)))</f>
        <v>0</v>
      </c>
      <c r="S41" s="13">
        <f t="shared" si="70"/>
        <v>0</v>
      </c>
      <c r="T41" s="13">
        <f t="shared" si="71"/>
        <v>0</v>
      </c>
      <c r="U41" s="13">
        <f t="shared" si="72"/>
        <v>0</v>
      </c>
    </row>
    <row r="42" spans="2:21" s="8" customFormat="1" ht="16.5" customHeight="1" x14ac:dyDescent="0.25">
      <c r="B42" s="159"/>
      <c r="C42" s="39">
        <f t="shared" si="73"/>
        <v>42705</v>
      </c>
      <c r="D42" s="43"/>
      <c r="E42" s="115"/>
      <c r="F42" s="116"/>
      <c r="G42" s="127">
        <f>IF(L42="X",Gesamt!$D$9,
IF(K42="X",Gesamt!$D$10,
IF(F42-E42&lt;0,F42-E42+24,F42-E42)))</f>
        <v>0</v>
      </c>
      <c r="H42" s="121">
        <f t="shared" si="60"/>
        <v>0</v>
      </c>
      <c r="I42" s="15">
        <f t="shared" si="61"/>
        <v>0</v>
      </c>
      <c r="J42" s="16">
        <f t="shared" si="62"/>
        <v>0</v>
      </c>
      <c r="K42" s="19" t="str">
        <f t="shared" si="63"/>
        <v/>
      </c>
      <c r="L42" s="17" t="str">
        <f t="shared" si="64"/>
        <v/>
      </c>
      <c r="M42" s="12">
        <f t="shared" si="65"/>
        <v>0</v>
      </c>
      <c r="N42" s="13" t="str">
        <f t="shared" si="66"/>
        <v/>
      </c>
      <c r="O42" s="13" t="str">
        <f t="shared" si="67"/>
        <v/>
      </c>
      <c r="P42" s="13" t="str">
        <f t="shared" si="68"/>
        <v/>
      </c>
      <c r="Q42" s="13" t="str">
        <f t="shared" si="69"/>
        <v/>
      </c>
      <c r="R42" s="13" t="b">
        <f>NOT(ISERROR(MATCH(C42,Feiertage!$C:$C,0)))</f>
        <v>0</v>
      </c>
      <c r="S42" s="13">
        <f t="shared" si="70"/>
        <v>0</v>
      </c>
      <c r="T42" s="13">
        <f t="shared" si="71"/>
        <v>0</v>
      </c>
      <c r="U42" s="13">
        <f t="shared" si="72"/>
        <v>0</v>
      </c>
    </row>
    <row r="43" spans="2:21" s="8" customFormat="1" ht="16.5" customHeight="1" x14ac:dyDescent="0.25">
      <c r="B43" s="159"/>
      <c r="C43" s="39">
        <f t="shared" si="73"/>
        <v>42706</v>
      </c>
      <c r="D43" s="43"/>
      <c r="E43" s="115"/>
      <c r="F43" s="116"/>
      <c r="G43" s="127">
        <f>IF(L43="X",Gesamt!$D$9,
IF(K43="X",Gesamt!$D$10,
IF(F43-E43&lt;0,F43-E43+24,F43-E43)))</f>
        <v>0</v>
      </c>
      <c r="H43" s="121">
        <f>SUM(M43:Q43)</f>
        <v>0</v>
      </c>
      <c r="I43" s="15">
        <f t="shared" si="61"/>
        <v>0</v>
      </c>
      <c r="J43" s="16">
        <f t="shared" si="62"/>
        <v>0</v>
      </c>
      <c r="K43" s="19" t="str">
        <f>IF(D43="Urlaub","X","")</f>
        <v/>
      </c>
      <c r="L43" s="17" t="str">
        <f t="shared" si="64"/>
        <v/>
      </c>
      <c r="M43" s="12">
        <f t="shared" si="65"/>
        <v>0</v>
      </c>
      <c r="N43" s="13" t="str">
        <f t="shared" si="66"/>
        <v/>
      </c>
      <c r="O43" s="13" t="str">
        <f t="shared" si="67"/>
        <v/>
      </c>
      <c r="P43" s="13" t="str">
        <f t="shared" si="68"/>
        <v/>
      </c>
      <c r="Q43" s="13" t="str">
        <f t="shared" si="69"/>
        <v/>
      </c>
      <c r="R43" s="13" t="b">
        <f>NOT(ISERROR(MATCH(C43,Feiertage!$C:$C,0)))</f>
        <v>0</v>
      </c>
      <c r="S43" s="13">
        <f t="shared" si="70"/>
        <v>0</v>
      </c>
      <c r="T43" s="13">
        <f t="shared" si="71"/>
        <v>0</v>
      </c>
      <c r="U43" s="13">
        <f t="shared" si="72"/>
        <v>0</v>
      </c>
    </row>
    <row r="44" spans="2:21" s="8" customFormat="1" ht="16.5" customHeight="1" x14ac:dyDescent="0.25">
      <c r="B44" s="159"/>
      <c r="C44" s="39">
        <f t="shared" si="73"/>
        <v>42707</v>
      </c>
      <c r="D44" s="43"/>
      <c r="E44" s="115"/>
      <c r="F44" s="116"/>
      <c r="G44" s="127">
        <f>IF(L44="X",Gesamt!$D$9,
IF(K44="X",Gesamt!$D$10,
IF(F44-E44&lt;0,F44-E44+24,F44-E44)))</f>
        <v>0</v>
      </c>
      <c r="H44" s="121">
        <f t="shared" ref="H44:H45" si="74">SUM(M44:Q44)</f>
        <v>0</v>
      </c>
      <c r="I44" s="15">
        <f t="shared" si="61"/>
        <v>0</v>
      </c>
      <c r="J44" s="16">
        <f t="shared" si="62"/>
        <v>0</v>
      </c>
      <c r="K44" s="19" t="str">
        <f>IF(D44="Urlaub","X","")</f>
        <v/>
      </c>
      <c r="L44" s="17" t="str">
        <f t="shared" si="64"/>
        <v/>
      </c>
      <c r="M44" s="20" t="str">
        <f t="shared" si="65"/>
        <v/>
      </c>
      <c r="N44" s="21" t="str">
        <f t="shared" si="66"/>
        <v/>
      </c>
      <c r="O44" s="21" t="str">
        <f t="shared" si="67"/>
        <v/>
      </c>
      <c r="P44" s="21" t="str">
        <f t="shared" si="68"/>
        <v/>
      </c>
      <c r="Q44" s="21">
        <f t="shared" si="69"/>
        <v>0</v>
      </c>
      <c r="R44" s="21" t="b">
        <f>NOT(ISERROR(MATCH(C44,Feiertage!$C:$C,0)))</f>
        <v>0</v>
      </c>
      <c r="S44" s="21">
        <f t="shared" si="70"/>
        <v>0</v>
      </c>
      <c r="T44" s="21">
        <f t="shared" si="71"/>
        <v>0</v>
      </c>
      <c r="U44" s="21">
        <f t="shared" si="72"/>
        <v>0</v>
      </c>
    </row>
    <row r="45" spans="2:21" s="28" customFormat="1" ht="16.5" customHeight="1" x14ac:dyDescent="0.25">
      <c r="B45" s="159"/>
      <c r="C45" s="40">
        <f t="shared" si="73"/>
        <v>42708</v>
      </c>
      <c r="D45" s="44"/>
      <c r="E45" s="117"/>
      <c r="F45" s="118"/>
      <c r="G45" s="128">
        <f>IF(L45="X",Gesamt!$D$9,
IF(K45="X",Gesamt!$D$10,
IF(F45-E45&lt;0,F45-E45+24,F45-E45)))</f>
        <v>0</v>
      </c>
      <c r="H45" s="122">
        <f t="shared" si="74"/>
        <v>0</v>
      </c>
      <c r="I45" s="22">
        <f t="shared" si="61"/>
        <v>0</v>
      </c>
      <c r="J45" s="23">
        <f t="shared" si="62"/>
        <v>0</v>
      </c>
      <c r="K45" s="24" t="str">
        <f>IF(D45="Urlaub","X","")</f>
        <v/>
      </c>
      <c r="L45" s="25" t="str">
        <f>IF(D45="Krank","X","")</f>
        <v/>
      </c>
      <c r="M45" s="26" t="str">
        <f t="shared" si="65"/>
        <v/>
      </c>
      <c r="N45" s="27" t="str">
        <f>IF(R45,U45,"")</f>
        <v/>
      </c>
      <c r="O45" s="27" t="str">
        <f>IF(AND(NOT(R45),R46),SUM(S45:T45),"")</f>
        <v/>
      </c>
      <c r="P45" s="27">
        <f t="shared" si="68"/>
        <v>0</v>
      </c>
      <c r="Q45" s="27" t="str">
        <f t="shared" si="69"/>
        <v/>
      </c>
      <c r="R45" s="27" t="b">
        <f>NOT(ISERROR(MATCH(C45,Feiertage!$C:$C,0)))</f>
        <v>0</v>
      </c>
      <c r="S45" s="27">
        <f t="shared" si="70"/>
        <v>0</v>
      </c>
      <c r="T45" s="27">
        <f t="shared" si="71"/>
        <v>0</v>
      </c>
      <c r="U45" s="27">
        <f t="shared" si="72"/>
        <v>0</v>
      </c>
    </row>
    <row r="46" spans="2:21" s="28" customFormat="1" ht="16.5" customHeight="1" thickBot="1" x14ac:dyDescent="0.3">
      <c r="B46" s="160"/>
      <c r="C46" s="109">
        <f>C45+1</f>
        <v>42709</v>
      </c>
      <c r="D46" s="110"/>
      <c r="E46" s="161" t="s">
        <v>56</v>
      </c>
      <c r="F46" s="162"/>
      <c r="G46" s="129">
        <f>SUM(G39:G45)</f>
        <v>0</v>
      </c>
      <c r="H46" s="123">
        <f>SUM(H39:H45)</f>
        <v>0</v>
      </c>
      <c r="I46" s="29">
        <f>SUM(I39:I45)</f>
        <v>0</v>
      </c>
      <c r="J46" s="30">
        <f>SUM(J39:J45)</f>
        <v>0</v>
      </c>
      <c r="K46" s="31">
        <f>COUNTIF(K39:K45,"X")</f>
        <v>0</v>
      </c>
      <c r="L46" s="32">
        <f>COUNTIF(L39:L45,"X")</f>
        <v>0</v>
      </c>
      <c r="M46" s="33"/>
      <c r="N46" s="34"/>
      <c r="O46" s="34"/>
      <c r="P46" s="34"/>
      <c r="Q46" s="34"/>
      <c r="R46" s="34" t="b">
        <f>NOT(ISERROR(MATCH(C46,Feiertage!$C:$C,0)))</f>
        <v>0</v>
      </c>
      <c r="S46" s="34"/>
      <c r="T46" s="34"/>
      <c r="U46" s="35"/>
    </row>
    <row r="47" spans="2:21" s="8" customFormat="1" ht="16.5" customHeight="1" x14ac:dyDescent="0.25">
      <c r="B47" s="158" t="b">
        <f>IF(MONTH(C47)=MONTH($C$1),WEEKNUM(C47,21))</f>
        <v>0</v>
      </c>
      <c r="C47" s="38">
        <f>C45+1</f>
        <v>42709</v>
      </c>
      <c r="D47" s="41"/>
      <c r="E47" s="111"/>
      <c r="F47" s="112"/>
      <c r="G47" s="126">
        <f>IF(L47="X",Gesamt!$D$9,
IF(K47="X",Gesamt!$D$10,
IF(F47-E47&lt;0,F47-E47+24,F47-E47)))</f>
        <v>0</v>
      </c>
      <c r="H47" s="120">
        <f t="shared" ref="H47:H50" si="75">SUM(M47:Q47)</f>
        <v>0</v>
      </c>
      <c r="I47" s="9">
        <f t="shared" ref="I47:I53" si="76">IF(AND(NOT(R48),WEEKDAY(C48,2)=7),
    IF(E47&gt;F47,F47,0),
    IF(AND(NOT(R47),WEEKDAY(C47,2)=7),
        IF(E47&gt;F47,24-E47,F47-E47),
        0))</f>
        <v>0</v>
      </c>
      <c r="J47" s="10">
        <f t="shared" ref="J47:J53" si="77">IF(AND(R47,R48),
    IF(E47&gt;F47,24-E47+F47,F47-E47),
    IF(R47,
        IF(E47&gt;F47,24-E47,F47-E47),
        IF(AND(R48,E47&gt;F47),F47,0)))</f>
        <v>0</v>
      </c>
      <c r="K47" s="7" t="str">
        <f t="shared" ref="K47:K50" si="78">IF(D47="Urlaub","X","")</f>
        <v/>
      </c>
      <c r="L47" s="11" t="str">
        <f t="shared" ref="L47:L52" si="79">IF(D47="Krank","X","")</f>
        <v/>
      </c>
      <c r="M47" s="12">
        <f t="shared" ref="M47:M53" si="80">IF(OR(R47,R48,WEEKDAY(C47,2)=7,WEEKDAY(C48,2)=7),"",SUM(S47:U47))</f>
        <v>0</v>
      </c>
      <c r="N47" s="13" t="str">
        <f t="shared" ref="N47:N52" si="81">IF(R47,U47,"")</f>
        <v/>
      </c>
      <c r="O47" s="13" t="str">
        <f t="shared" ref="O47:O52" si="82">IF(AND(NOT(R47),R48),SUM(S47:T47),"")</f>
        <v/>
      </c>
      <c r="P47" s="13" t="str">
        <f t="shared" ref="P47:P53" si="83">IF(AND(WEEKDAY(C47,2)=7,NOT(R47),NOT(R48)),U47,"")</f>
        <v/>
      </c>
      <c r="Q47" s="13" t="str">
        <f t="shared" ref="Q47:Q53" si="84">IF(AND(WEEKDAY(C48,2)=7,NOT(R47),NOT(R48)),SUM(S47:T47),"")</f>
        <v/>
      </c>
      <c r="R47" s="13" t="b">
        <f>NOT(ISERROR(MATCH(C47,Feiertage!$C:$C,0)))</f>
        <v>0</v>
      </c>
      <c r="S47" s="13">
        <f t="shared" ref="S47:S53" si="85">IF(OR(E47&gt;F47,F47&gt;6),
    IF(E47&lt;=6,6-E47,0),
    F47-E47)</f>
        <v>0</v>
      </c>
      <c r="T47" s="13">
        <f t="shared" ref="T47:T53" si="86">IF(E47&gt;F47,MIN(24-E47,4),
    IF(E47&gt;=20,F47-E47,MAX(F47-20,0)))</f>
        <v>0</v>
      </c>
      <c r="U47" s="13">
        <f t="shared" ref="U47:U53" si="87">IF(E47&gt;F47,MIN(F47,6),0)</f>
        <v>0</v>
      </c>
    </row>
    <row r="48" spans="2:21" s="8" customFormat="1" ht="16.5" customHeight="1" x14ac:dyDescent="0.25">
      <c r="B48" s="159"/>
      <c r="C48" s="39">
        <f>C47+1</f>
        <v>42710</v>
      </c>
      <c r="D48" s="42"/>
      <c r="E48" s="113"/>
      <c r="F48" s="114"/>
      <c r="G48" s="127">
        <f>IF(L48="X",Gesamt!$D$9,
IF(K48="X",Gesamt!$D$10,
IF(F48-E48&lt;0,F48-E48+24,F48-E48)))</f>
        <v>0</v>
      </c>
      <c r="H48" s="121">
        <f t="shared" si="75"/>
        <v>0</v>
      </c>
      <c r="I48" s="15">
        <f t="shared" si="76"/>
        <v>0</v>
      </c>
      <c r="J48" s="16">
        <f t="shared" si="77"/>
        <v>0</v>
      </c>
      <c r="K48" s="14" t="str">
        <f t="shared" si="78"/>
        <v/>
      </c>
      <c r="L48" s="17" t="str">
        <f t="shared" si="79"/>
        <v/>
      </c>
      <c r="M48" s="12">
        <f t="shared" si="80"/>
        <v>0</v>
      </c>
      <c r="N48" s="13" t="str">
        <f t="shared" si="81"/>
        <v/>
      </c>
      <c r="O48" s="13" t="str">
        <f t="shared" si="82"/>
        <v/>
      </c>
      <c r="P48" s="13" t="str">
        <f t="shared" si="83"/>
        <v/>
      </c>
      <c r="Q48" s="13" t="str">
        <f t="shared" si="84"/>
        <v/>
      </c>
      <c r="R48" s="13" t="b">
        <f>NOT(ISERROR(MATCH(C48,Feiertage!$C:$C,0)))</f>
        <v>0</v>
      </c>
      <c r="S48" s="13">
        <f t="shared" si="85"/>
        <v>0</v>
      </c>
      <c r="T48" s="13">
        <f t="shared" si="86"/>
        <v>0</v>
      </c>
      <c r="U48" s="13">
        <f t="shared" si="87"/>
        <v>0</v>
      </c>
    </row>
    <row r="49" spans="2:21" s="8" customFormat="1" ht="16.5" customHeight="1" x14ac:dyDescent="0.25">
      <c r="B49" s="159"/>
      <c r="C49" s="39">
        <f t="shared" ref="C49:C53" si="88">C48+1</f>
        <v>42711</v>
      </c>
      <c r="D49" s="42"/>
      <c r="E49" s="113"/>
      <c r="F49" s="114"/>
      <c r="G49" s="127">
        <f>IF(L49="X",Gesamt!$D$9,
IF(K49="X",Gesamt!$D$10,
IF(F49-E49&lt;0,F49-E49+24,F49-E49)))</f>
        <v>0</v>
      </c>
      <c r="H49" s="121">
        <f t="shared" si="75"/>
        <v>0</v>
      </c>
      <c r="I49" s="15">
        <f t="shared" si="76"/>
        <v>0</v>
      </c>
      <c r="J49" s="16">
        <f t="shared" si="77"/>
        <v>0</v>
      </c>
      <c r="K49" s="14" t="str">
        <f t="shared" si="78"/>
        <v/>
      </c>
      <c r="L49" s="17" t="str">
        <f t="shared" si="79"/>
        <v/>
      </c>
      <c r="M49" s="12">
        <f t="shared" si="80"/>
        <v>0</v>
      </c>
      <c r="N49" s="13" t="str">
        <f t="shared" si="81"/>
        <v/>
      </c>
      <c r="O49" s="13" t="str">
        <f t="shared" si="82"/>
        <v/>
      </c>
      <c r="P49" s="13" t="str">
        <f t="shared" si="83"/>
        <v/>
      </c>
      <c r="Q49" s="13" t="str">
        <f t="shared" si="84"/>
        <v/>
      </c>
      <c r="R49" s="13" t="b">
        <f>NOT(ISERROR(MATCH(C49,Feiertage!$C:$C,0)))</f>
        <v>0</v>
      </c>
      <c r="S49" s="13">
        <f t="shared" si="85"/>
        <v>0</v>
      </c>
      <c r="T49" s="13">
        <f t="shared" si="86"/>
        <v>0</v>
      </c>
      <c r="U49" s="13">
        <f t="shared" si="87"/>
        <v>0</v>
      </c>
    </row>
    <row r="50" spans="2:21" s="8" customFormat="1" ht="16.5" customHeight="1" x14ac:dyDescent="0.25">
      <c r="B50" s="159"/>
      <c r="C50" s="39">
        <f t="shared" si="88"/>
        <v>42712</v>
      </c>
      <c r="D50" s="43"/>
      <c r="E50" s="115"/>
      <c r="F50" s="116"/>
      <c r="G50" s="127">
        <f>IF(L50="X",Gesamt!$D$9,
IF(K50="X",Gesamt!$D$10,
IF(F50-E50&lt;0,F50-E50+24,F50-E50)))</f>
        <v>0</v>
      </c>
      <c r="H50" s="121">
        <f t="shared" si="75"/>
        <v>0</v>
      </c>
      <c r="I50" s="15">
        <f t="shared" si="76"/>
        <v>0</v>
      </c>
      <c r="J50" s="16">
        <f t="shared" si="77"/>
        <v>0</v>
      </c>
      <c r="K50" s="19" t="str">
        <f t="shared" si="78"/>
        <v/>
      </c>
      <c r="L50" s="17" t="str">
        <f t="shared" si="79"/>
        <v/>
      </c>
      <c r="M50" s="12">
        <f t="shared" si="80"/>
        <v>0</v>
      </c>
      <c r="N50" s="13" t="str">
        <f t="shared" si="81"/>
        <v/>
      </c>
      <c r="O50" s="13" t="str">
        <f t="shared" si="82"/>
        <v/>
      </c>
      <c r="P50" s="13" t="str">
        <f t="shared" si="83"/>
        <v/>
      </c>
      <c r="Q50" s="13" t="str">
        <f t="shared" si="84"/>
        <v/>
      </c>
      <c r="R50" s="13" t="b">
        <f>NOT(ISERROR(MATCH(C50,Feiertage!$C:$C,0)))</f>
        <v>0</v>
      </c>
      <c r="S50" s="13">
        <f t="shared" si="85"/>
        <v>0</v>
      </c>
      <c r="T50" s="13">
        <f t="shared" si="86"/>
        <v>0</v>
      </c>
      <c r="U50" s="13">
        <f t="shared" si="87"/>
        <v>0</v>
      </c>
    </row>
    <row r="51" spans="2:21" s="8" customFormat="1" ht="16.5" customHeight="1" x14ac:dyDescent="0.25">
      <c r="B51" s="159"/>
      <c r="C51" s="39">
        <f t="shared" si="88"/>
        <v>42713</v>
      </c>
      <c r="D51" s="43"/>
      <c r="E51" s="115"/>
      <c r="F51" s="116"/>
      <c r="G51" s="127">
        <f>IF(L51="X",Gesamt!$D$9,
IF(K51="X",Gesamt!$D$10,
IF(F51-E51&lt;0,F51-E51+24,F51-E51)))</f>
        <v>0</v>
      </c>
      <c r="H51" s="121">
        <f>SUM(M51:Q51)</f>
        <v>0</v>
      </c>
      <c r="I51" s="15">
        <f t="shared" si="76"/>
        <v>0</v>
      </c>
      <c r="J51" s="16">
        <f t="shared" si="77"/>
        <v>0</v>
      </c>
      <c r="K51" s="19" t="str">
        <f>IF(D51="Urlaub","X","")</f>
        <v/>
      </c>
      <c r="L51" s="17" t="str">
        <f t="shared" si="79"/>
        <v/>
      </c>
      <c r="M51" s="12">
        <f t="shared" si="80"/>
        <v>0</v>
      </c>
      <c r="N51" s="13" t="str">
        <f t="shared" si="81"/>
        <v/>
      </c>
      <c r="O51" s="13" t="str">
        <f t="shared" si="82"/>
        <v/>
      </c>
      <c r="P51" s="13" t="str">
        <f t="shared" si="83"/>
        <v/>
      </c>
      <c r="Q51" s="13" t="str">
        <f t="shared" si="84"/>
        <v/>
      </c>
      <c r="R51" s="13" t="b">
        <f>NOT(ISERROR(MATCH(C51,Feiertage!$C:$C,0)))</f>
        <v>0</v>
      </c>
      <c r="S51" s="13">
        <f t="shared" si="85"/>
        <v>0</v>
      </c>
      <c r="T51" s="13">
        <f t="shared" si="86"/>
        <v>0</v>
      </c>
      <c r="U51" s="13">
        <f t="shared" si="87"/>
        <v>0</v>
      </c>
    </row>
    <row r="52" spans="2:21" s="8" customFormat="1" ht="16.5" customHeight="1" x14ac:dyDescent="0.25">
      <c r="B52" s="159"/>
      <c r="C52" s="39">
        <f t="shared" si="88"/>
        <v>42714</v>
      </c>
      <c r="D52" s="43"/>
      <c r="E52" s="115"/>
      <c r="F52" s="116"/>
      <c r="G52" s="127">
        <f>IF(L52="X",Gesamt!$D$9,
IF(K52="X",Gesamt!$D$10,
IF(F52-E52&lt;0,F52-E52+24,F52-E52)))</f>
        <v>0</v>
      </c>
      <c r="H52" s="121">
        <f t="shared" ref="H52:H53" si="89">SUM(M52:Q52)</f>
        <v>0</v>
      </c>
      <c r="I52" s="15">
        <f t="shared" si="76"/>
        <v>0</v>
      </c>
      <c r="J52" s="16">
        <f t="shared" si="77"/>
        <v>0</v>
      </c>
      <c r="K52" s="19" t="str">
        <f>IF(D52="Urlaub","X","")</f>
        <v/>
      </c>
      <c r="L52" s="17" t="str">
        <f t="shared" si="79"/>
        <v/>
      </c>
      <c r="M52" s="20" t="str">
        <f t="shared" si="80"/>
        <v/>
      </c>
      <c r="N52" s="21" t="str">
        <f t="shared" si="81"/>
        <v/>
      </c>
      <c r="O52" s="21" t="str">
        <f t="shared" si="82"/>
        <v/>
      </c>
      <c r="P52" s="21" t="str">
        <f t="shared" si="83"/>
        <v/>
      </c>
      <c r="Q52" s="21">
        <f t="shared" si="84"/>
        <v>0</v>
      </c>
      <c r="R52" s="21" t="b">
        <f>NOT(ISERROR(MATCH(C52,Feiertage!$C:$C,0)))</f>
        <v>0</v>
      </c>
      <c r="S52" s="21">
        <f t="shared" si="85"/>
        <v>0</v>
      </c>
      <c r="T52" s="21">
        <f t="shared" si="86"/>
        <v>0</v>
      </c>
      <c r="U52" s="21">
        <f t="shared" si="87"/>
        <v>0</v>
      </c>
    </row>
    <row r="53" spans="2:21" s="28" customFormat="1" ht="16.5" customHeight="1" x14ac:dyDescent="0.25">
      <c r="B53" s="159"/>
      <c r="C53" s="40">
        <f t="shared" si="88"/>
        <v>42715</v>
      </c>
      <c r="D53" s="44"/>
      <c r="E53" s="117"/>
      <c r="F53" s="118"/>
      <c r="G53" s="128">
        <f>IF(L53="X",Gesamt!$D$9,
IF(K53="X",Gesamt!$D$10,
IF(F53-E53&lt;0,F53-E53+24,F53-E53)))</f>
        <v>0</v>
      </c>
      <c r="H53" s="122">
        <f t="shared" si="89"/>
        <v>0</v>
      </c>
      <c r="I53" s="22">
        <f t="shared" si="76"/>
        <v>0</v>
      </c>
      <c r="J53" s="23">
        <f t="shared" si="77"/>
        <v>0</v>
      </c>
      <c r="K53" s="24" t="str">
        <f>IF(D53="Urlaub","X","")</f>
        <v/>
      </c>
      <c r="L53" s="25" t="str">
        <f>IF(D53="Krank","X","")</f>
        <v/>
      </c>
      <c r="M53" s="26" t="str">
        <f t="shared" si="80"/>
        <v/>
      </c>
      <c r="N53" s="27" t="str">
        <f>IF(R53,U53,"")</f>
        <v/>
      </c>
      <c r="O53" s="27" t="str">
        <f>IF(AND(NOT(R53),R54),SUM(S53:T53),"")</f>
        <v/>
      </c>
      <c r="P53" s="27">
        <f t="shared" si="83"/>
        <v>0</v>
      </c>
      <c r="Q53" s="27" t="str">
        <f t="shared" si="84"/>
        <v/>
      </c>
      <c r="R53" s="27" t="b">
        <f>NOT(ISERROR(MATCH(C53,Feiertage!$C:$C,0)))</f>
        <v>0</v>
      </c>
      <c r="S53" s="27">
        <f t="shared" si="85"/>
        <v>0</v>
      </c>
      <c r="T53" s="27">
        <f t="shared" si="86"/>
        <v>0</v>
      </c>
      <c r="U53" s="27">
        <f t="shared" si="87"/>
        <v>0</v>
      </c>
    </row>
    <row r="54" spans="2:21" s="28" customFormat="1" ht="16.5" customHeight="1" thickBot="1" x14ac:dyDescent="0.3">
      <c r="B54" s="160"/>
      <c r="C54" s="109">
        <f>C53+1</f>
        <v>42716</v>
      </c>
      <c r="D54" s="110"/>
      <c r="E54" s="161" t="s">
        <v>56</v>
      </c>
      <c r="F54" s="162"/>
      <c r="G54" s="130">
        <f>SUM(G47:G53)</f>
        <v>0</v>
      </c>
      <c r="H54" s="124">
        <f>SUM(H47:H53)</f>
        <v>0</v>
      </c>
      <c r="I54" s="60">
        <f>SUM(I47:I53)</f>
        <v>0</v>
      </c>
      <c r="J54" s="61">
        <f>SUM(J47:J53)</f>
        <v>0</v>
      </c>
      <c r="K54" s="62">
        <f>COUNTIF(K47:K53,"X")</f>
        <v>0</v>
      </c>
      <c r="L54" s="63">
        <f>COUNTIF(L47:L53,"X")</f>
        <v>0</v>
      </c>
      <c r="M54" s="33"/>
      <c r="N54" s="34"/>
      <c r="O54" s="34"/>
      <c r="P54" s="34"/>
      <c r="Q54" s="34"/>
      <c r="R54" s="34" t="b">
        <f>NOT(ISERROR(MATCH(C54,Feiertage!$C:$C,0)))</f>
        <v>0</v>
      </c>
      <c r="S54" s="34"/>
      <c r="T54" s="34"/>
      <c r="U54" s="35"/>
    </row>
    <row r="55" spans="2:21" s="28" customFormat="1" ht="16.5" customHeight="1" thickTop="1" thickBot="1" x14ac:dyDescent="0.3">
      <c r="B55" s="48"/>
      <c r="C55" s="166"/>
      <c r="D55" s="167"/>
      <c r="E55" s="163" t="s">
        <v>20</v>
      </c>
      <c r="F55" s="164"/>
      <c r="G55" s="131">
        <f ca="1">SUMIF($E$7:$F$54,"Woche",G$7:G$54)</f>
        <v>0</v>
      </c>
      <c r="H55" s="125">
        <f t="shared" ref="H55:L55" ca="1" si="90">SUMIF($E$7:$F$54,"Woche",H$7:H$54)</f>
        <v>0</v>
      </c>
      <c r="I55" s="64">
        <f t="shared" ca="1" si="90"/>
        <v>0</v>
      </c>
      <c r="J55" s="65">
        <f t="shared" ca="1" si="90"/>
        <v>0</v>
      </c>
      <c r="K55" s="66">
        <f t="shared" ca="1" si="90"/>
        <v>0</v>
      </c>
      <c r="L55" s="67">
        <f t="shared" ca="1" si="90"/>
        <v>0</v>
      </c>
      <c r="M55" s="36"/>
      <c r="N55" s="36"/>
      <c r="O55" s="37"/>
      <c r="P55" s="36"/>
      <c r="Q55" s="36"/>
      <c r="T55" s="5"/>
      <c r="U55" s="5"/>
    </row>
  </sheetData>
  <mergeCells count="27">
    <mergeCell ref="C1:L1"/>
    <mergeCell ref="D2:E2"/>
    <mergeCell ref="D4:E4"/>
    <mergeCell ref="H4:K4"/>
    <mergeCell ref="M5:M6"/>
    <mergeCell ref="B23:B30"/>
    <mergeCell ref="E30:F30"/>
    <mergeCell ref="O5:O6"/>
    <mergeCell ref="P5:P6"/>
    <mergeCell ref="Q5:Q6"/>
    <mergeCell ref="N5:N6"/>
    <mergeCell ref="U5:U6"/>
    <mergeCell ref="B7:B14"/>
    <mergeCell ref="E14:F14"/>
    <mergeCell ref="B15:B22"/>
    <mergeCell ref="E22:F22"/>
    <mergeCell ref="R5:R6"/>
    <mergeCell ref="S5:S6"/>
    <mergeCell ref="T5:T6"/>
    <mergeCell ref="C55:D55"/>
    <mergeCell ref="E55:F55"/>
    <mergeCell ref="B31:B38"/>
    <mergeCell ref="E38:F38"/>
    <mergeCell ref="B39:B46"/>
    <mergeCell ref="E46:F46"/>
    <mergeCell ref="B47:B54"/>
    <mergeCell ref="E54:F54"/>
  </mergeCells>
  <conditionalFormatting sqref="C7:C53">
    <cfRule type="expression" dxfId="3" priority="11">
      <formula>OR(WEEKDAY(C7,2)=6,WEEKDAY(C7,2)=7,R7)</formula>
    </cfRule>
    <cfRule type="expression" dxfId="2" priority="12">
      <formula>MONTH(C7)&lt;&gt;MONTH($C$1)</formula>
    </cfRule>
  </conditionalFormatting>
  <pageMargins left="0.70866141732283472" right="0.11811023622047245" top="0.59055118110236227" bottom="0.59055118110236227" header="0.78740157480314965" footer="0.78740157480314965"/>
  <pageSetup paperSize="9" scale="83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B1:U55"/>
  <sheetViews>
    <sheetView showGridLines="0" zoomScaleNormal="100" zoomScaleSheetLayoutView="100" zoomScalePageLayoutView="182" workbookViewId="0">
      <pane ySplit="6" topLeftCell="A7" activePane="bottomLeft" state="frozen"/>
      <selection activeCell="D7" sqref="D7"/>
      <selection pane="bottomLeft" activeCell="D7" sqref="D7"/>
    </sheetView>
  </sheetViews>
  <sheetFormatPr baseColWidth="10" defaultColWidth="9" defaultRowHeight="15" x14ac:dyDescent="0.25"/>
  <cols>
    <col min="1" max="1" width="2.85546875" customWidth="1"/>
    <col min="2" max="2" width="4.42578125" customWidth="1"/>
    <col min="3" max="3" width="14.28515625" style="1" customWidth="1"/>
    <col min="4" max="4" width="20" style="1" customWidth="1"/>
    <col min="5" max="12" width="8.5703125" style="1" customWidth="1"/>
    <col min="13" max="18" width="10.7109375" style="1" hidden="1" customWidth="1"/>
    <col min="19" max="21" width="11.28515625" style="1" hidden="1" customWidth="1"/>
  </cols>
  <sheetData>
    <row r="1" spans="2:21" ht="30" customHeight="1" x14ac:dyDescent="0.25">
      <c r="C1" s="165">
        <f>DATE(Gesamt!H3,12,1)</f>
        <v>42705</v>
      </c>
      <c r="D1" s="165"/>
      <c r="E1" s="165"/>
      <c r="F1" s="165"/>
      <c r="G1" s="165"/>
      <c r="H1" s="165"/>
      <c r="I1" s="165"/>
      <c r="J1" s="165"/>
      <c r="K1" s="165"/>
      <c r="L1" s="165"/>
    </row>
    <row r="2" spans="2:21" ht="18.75" x14ac:dyDescent="0.3">
      <c r="C2" s="49" t="s">
        <v>1</v>
      </c>
      <c r="D2" s="145">
        <f>Gesamt!C3</f>
        <v>0</v>
      </c>
      <c r="E2" s="145"/>
      <c r="F2" s="45"/>
      <c r="G2" s="45"/>
      <c r="H2" s="45"/>
      <c r="I2" s="45"/>
      <c r="J2" s="45"/>
      <c r="K2" s="45"/>
      <c r="M2" s="4"/>
      <c r="O2" s="4"/>
    </row>
    <row r="3" spans="2:21" ht="15" customHeight="1" x14ac:dyDescent="0.3">
      <c r="C3" s="45"/>
      <c r="D3" s="45"/>
      <c r="E3" s="46"/>
      <c r="F3" s="45"/>
      <c r="G3" s="45"/>
      <c r="H3" s="45"/>
      <c r="I3" s="45"/>
      <c r="J3" s="45"/>
      <c r="K3" s="45"/>
    </row>
    <row r="4" spans="2:21" ht="18.75" x14ac:dyDescent="0.3">
      <c r="C4" s="49" t="s">
        <v>2</v>
      </c>
      <c r="D4" s="145">
        <f>Gesamt!C5</f>
        <v>0</v>
      </c>
      <c r="E4" s="145"/>
      <c r="F4" s="45"/>
      <c r="G4" s="49" t="s">
        <v>3</v>
      </c>
      <c r="H4" s="145">
        <f>Gesamt!H5</f>
        <v>0</v>
      </c>
      <c r="I4" s="145"/>
      <c r="J4" s="145"/>
      <c r="K4" s="145"/>
    </row>
    <row r="5" spans="2:21" ht="18.75" customHeight="1" thickBot="1" x14ac:dyDescent="0.3">
      <c r="D5" s="2"/>
      <c r="E5" s="2"/>
      <c r="M5" s="153" t="s">
        <v>21</v>
      </c>
      <c r="N5" s="151" t="s">
        <v>38</v>
      </c>
      <c r="O5" s="151" t="s">
        <v>35</v>
      </c>
      <c r="P5" s="151" t="s">
        <v>36</v>
      </c>
      <c r="Q5" s="151" t="s">
        <v>37</v>
      </c>
      <c r="R5" s="153" t="s">
        <v>34</v>
      </c>
      <c r="S5" s="153" t="s">
        <v>39</v>
      </c>
      <c r="T5" s="153" t="s">
        <v>40</v>
      </c>
      <c r="U5" s="151" t="s">
        <v>42</v>
      </c>
    </row>
    <row r="6" spans="2:21" ht="18.75" customHeight="1" thickBot="1" x14ac:dyDescent="0.3">
      <c r="B6" s="47"/>
      <c r="C6" s="53" t="s">
        <v>22</v>
      </c>
      <c r="D6" s="54" t="s">
        <v>23</v>
      </c>
      <c r="E6" s="55" t="s">
        <v>24</v>
      </c>
      <c r="F6" s="56" t="s">
        <v>25</v>
      </c>
      <c r="G6" s="53" t="s">
        <v>26</v>
      </c>
      <c r="H6" s="119" t="s">
        <v>21</v>
      </c>
      <c r="I6" s="57" t="s">
        <v>27</v>
      </c>
      <c r="J6" s="56" t="s">
        <v>28</v>
      </c>
      <c r="K6" s="55" t="s">
        <v>5</v>
      </c>
      <c r="L6" s="56" t="s">
        <v>6</v>
      </c>
      <c r="M6" s="154"/>
      <c r="N6" s="152"/>
      <c r="O6" s="152"/>
      <c r="P6" s="152"/>
      <c r="Q6" s="152"/>
      <c r="R6" s="154"/>
      <c r="S6" s="154"/>
      <c r="T6" s="154"/>
      <c r="U6" s="152"/>
    </row>
    <row r="7" spans="2:21" s="8" customFormat="1" ht="16.5" customHeight="1" x14ac:dyDescent="0.25">
      <c r="B7" s="155">
        <f>WEEKNUM(C7,21)</f>
        <v>48</v>
      </c>
      <c r="C7" s="38">
        <f>C1-WEEKDAY(C1,3)</f>
        <v>42702</v>
      </c>
      <c r="D7" s="41"/>
      <c r="E7" s="111"/>
      <c r="F7" s="112"/>
      <c r="G7" s="126">
        <f>IF(L7="X",Gesamt!$D$9,
IF(K7="X",Gesamt!$D$10,
IF(F7-E7&lt;0,F7-E7+24,F7-E7)))</f>
        <v>0</v>
      </c>
      <c r="H7" s="120">
        <f t="shared" ref="H7:H10" si="0">SUM(M7:Q7)</f>
        <v>0</v>
      </c>
      <c r="I7" s="9">
        <f t="shared" ref="I7:I13" si="1">IF(AND(NOT(R8),WEEKDAY(C8,2)=7),
    IF(E7&gt;F7,F7,0),
    IF(AND(NOT(R7),WEEKDAY(C7,2)=7),
        IF(E7&gt;F7,24-E7,F7-E7),
        0))</f>
        <v>0</v>
      </c>
      <c r="J7" s="10">
        <f t="shared" ref="J7:J13" si="2">IF(AND(R7,R8),
    IF(E7&gt;F7,24-E7+F7,F7-E7),
    IF(R7,
        IF(E7&gt;F7,24-E7,F7-E7),
        IF(AND(R8,E7&gt;F7),F7,0)))</f>
        <v>0</v>
      </c>
      <c r="K7" s="7" t="str">
        <f t="shared" ref="K7:K10" si="3">IF(D7="Urlaub","X","")</f>
        <v/>
      </c>
      <c r="L7" s="11" t="str">
        <f t="shared" ref="L7:L12" si="4">IF(D7="Krank","X","")</f>
        <v/>
      </c>
      <c r="M7" s="12">
        <f t="shared" ref="M7:M13" si="5">IF(OR(R7,R8,WEEKDAY(C7,2)=7,WEEKDAY(C8,2)=7),"",SUM(S7:U7))</f>
        <v>0</v>
      </c>
      <c r="N7" s="13" t="str">
        <f t="shared" ref="N7:N12" si="6">IF(R7,U7,"")</f>
        <v/>
      </c>
      <c r="O7" s="13" t="str">
        <f t="shared" ref="O7:O12" si="7">IF(AND(NOT(R7),R8),SUM(S7:T7),"")</f>
        <v/>
      </c>
      <c r="P7" s="13" t="str">
        <f t="shared" ref="P7:P13" si="8">IF(AND(WEEKDAY(C7,2)=7,NOT(R7),NOT(R8)),U7,"")</f>
        <v/>
      </c>
      <c r="Q7" s="13" t="str">
        <f t="shared" ref="Q7:Q13" si="9">IF(AND(WEEKDAY(C8,2)=7,NOT(R7),NOT(R8)),SUM(S7:T7),"")</f>
        <v/>
      </c>
      <c r="R7" s="13" t="b">
        <f>NOT(ISERROR(MATCH(C7,Feiertage!$C:$C,0)))</f>
        <v>0</v>
      </c>
      <c r="S7" s="13">
        <f t="shared" ref="S7:S13" si="10">IF(OR(E7&gt;F7,F7&gt;6),
    IF(E7&lt;=6,6-E7,0),
    F7-E7)</f>
        <v>0</v>
      </c>
      <c r="T7" s="13">
        <f t="shared" ref="T7:T13" si="11">IF(E7&gt;F7,MIN(24-E7,4),
    IF(E7&gt;=20,F7-E7,MAX(F7-20,0)))</f>
        <v>0</v>
      </c>
      <c r="U7" s="13">
        <f t="shared" ref="U7:U13" si="12">IF(E7&gt;F7,MIN(F7,6),0)</f>
        <v>0</v>
      </c>
    </row>
    <row r="8" spans="2:21" s="8" customFormat="1" ht="16.5" customHeight="1" x14ac:dyDescent="0.25">
      <c r="B8" s="156"/>
      <c r="C8" s="39">
        <f>C7+1</f>
        <v>42703</v>
      </c>
      <c r="D8" s="42"/>
      <c r="E8" s="113"/>
      <c r="F8" s="114"/>
      <c r="G8" s="127">
        <f>IF(L8="X",Gesamt!$D$9,
IF(K8="X",Gesamt!$D$10,
IF(F8-E8&lt;0,F8-E8+24,F8-E8)))</f>
        <v>0</v>
      </c>
      <c r="H8" s="121">
        <f t="shared" si="0"/>
        <v>0</v>
      </c>
      <c r="I8" s="15">
        <f t="shared" si="1"/>
        <v>0</v>
      </c>
      <c r="J8" s="16">
        <f t="shared" si="2"/>
        <v>0</v>
      </c>
      <c r="K8" s="14" t="str">
        <f t="shared" si="3"/>
        <v/>
      </c>
      <c r="L8" s="17" t="str">
        <f t="shared" si="4"/>
        <v/>
      </c>
      <c r="M8" s="12">
        <f t="shared" si="5"/>
        <v>0</v>
      </c>
      <c r="N8" s="13" t="str">
        <f t="shared" si="6"/>
        <v/>
      </c>
      <c r="O8" s="13" t="str">
        <f t="shared" si="7"/>
        <v/>
      </c>
      <c r="P8" s="13" t="str">
        <f t="shared" si="8"/>
        <v/>
      </c>
      <c r="Q8" s="13" t="str">
        <f t="shared" si="9"/>
        <v/>
      </c>
      <c r="R8" s="13" t="b">
        <f>NOT(ISERROR(MATCH(C8,Feiertage!$C:$C,0)))</f>
        <v>0</v>
      </c>
      <c r="S8" s="13">
        <f t="shared" si="10"/>
        <v>0</v>
      </c>
      <c r="T8" s="13">
        <f t="shared" si="11"/>
        <v>0</v>
      </c>
      <c r="U8" s="13">
        <f t="shared" si="12"/>
        <v>0</v>
      </c>
    </row>
    <row r="9" spans="2:21" s="8" customFormat="1" ht="16.5" customHeight="1" x14ac:dyDescent="0.25">
      <c r="B9" s="156"/>
      <c r="C9" s="39">
        <f t="shared" ref="C9:C13" si="13">C8+1</f>
        <v>42704</v>
      </c>
      <c r="D9" s="42"/>
      <c r="E9" s="113"/>
      <c r="F9" s="114"/>
      <c r="G9" s="127">
        <f>IF(L9="X",Gesamt!$D$9,
IF(K9="X",Gesamt!$D$10,
IF(F9-E9&lt;0,F9-E9+24,F9-E9)))</f>
        <v>0</v>
      </c>
      <c r="H9" s="121">
        <f t="shared" si="0"/>
        <v>0</v>
      </c>
      <c r="I9" s="15">
        <f t="shared" si="1"/>
        <v>0</v>
      </c>
      <c r="J9" s="16">
        <f t="shared" si="2"/>
        <v>0</v>
      </c>
      <c r="K9" s="14" t="str">
        <f t="shared" si="3"/>
        <v/>
      </c>
      <c r="L9" s="17" t="str">
        <f t="shared" si="4"/>
        <v/>
      </c>
      <c r="M9" s="12">
        <f t="shared" si="5"/>
        <v>0</v>
      </c>
      <c r="N9" s="13" t="str">
        <f t="shared" si="6"/>
        <v/>
      </c>
      <c r="O9" s="13" t="str">
        <f t="shared" si="7"/>
        <v/>
      </c>
      <c r="P9" s="13" t="str">
        <f t="shared" si="8"/>
        <v/>
      </c>
      <c r="Q9" s="13" t="str">
        <f t="shared" si="9"/>
        <v/>
      </c>
      <c r="R9" s="13" t="b">
        <f>NOT(ISERROR(MATCH(C9,Feiertage!$C:$C,0)))</f>
        <v>0</v>
      </c>
      <c r="S9" s="13">
        <f t="shared" si="10"/>
        <v>0</v>
      </c>
      <c r="T9" s="13">
        <f t="shared" si="11"/>
        <v>0</v>
      </c>
      <c r="U9" s="13">
        <f t="shared" si="12"/>
        <v>0</v>
      </c>
    </row>
    <row r="10" spans="2:21" s="18" customFormat="1" ht="16.5" customHeight="1" x14ac:dyDescent="0.25">
      <c r="B10" s="156"/>
      <c r="C10" s="39">
        <f t="shared" si="13"/>
        <v>42705</v>
      </c>
      <c r="D10" s="43"/>
      <c r="E10" s="115"/>
      <c r="F10" s="116"/>
      <c r="G10" s="127">
        <f>IF(L10="X",Gesamt!$D$9,
IF(K10="X",Gesamt!$D$10,
IF(F10-E10&lt;0,F10-E10+24,F10-E10)))</f>
        <v>0</v>
      </c>
      <c r="H10" s="121">
        <f t="shared" si="0"/>
        <v>0</v>
      </c>
      <c r="I10" s="15">
        <f t="shared" si="1"/>
        <v>0</v>
      </c>
      <c r="J10" s="16">
        <f t="shared" si="2"/>
        <v>0</v>
      </c>
      <c r="K10" s="19" t="str">
        <f t="shared" si="3"/>
        <v/>
      </c>
      <c r="L10" s="17" t="str">
        <f t="shared" si="4"/>
        <v/>
      </c>
      <c r="M10" s="12">
        <f t="shared" si="5"/>
        <v>0</v>
      </c>
      <c r="N10" s="13" t="str">
        <f t="shared" si="6"/>
        <v/>
      </c>
      <c r="O10" s="13" t="str">
        <f t="shared" si="7"/>
        <v/>
      </c>
      <c r="P10" s="13" t="str">
        <f t="shared" si="8"/>
        <v/>
      </c>
      <c r="Q10" s="13" t="str">
        <f t="shared" si="9"/>
        <v/>
      </c>
      <c r="R10" s="13" t="b">
        <f>NOT(ISERROR(MATCH(C10,Feiertage!$C:$C,0)))</f>
        <v>0</v>
      </c>
      <c r="S10" s="13">
        <f t="shared" si="10"/>
        <v>0</v>
      </c>
      <c r="T10" s="13">
        <f t="shared" si="11"/>
        <v>0</v>
      </c>
      <c r="U10" s="13">
        <f t="shared" si="12"/>
        <v>0</v>
      </c>
    </row>
    <row r="11" spans="2:21" s="8" customFormat="1" ht="16.5" customHeight="1" x14ac:dyDescent="0.25">
      <c r="B11" s="156"/>
      <c r="C11" s="39">
        <f t="shared" si="13"/>
        <v>42706</v>
      </c>
      <c r="D11" s="43"/>
      <c r="E11" s="115"/>
      <c r="F11" s="116"/>
      <c r="G11" s="127">
        <f>IF(L11="X",Gesamt!$D$9,
IF(K11="X",Gesamt!$D$10,
IF(F11-E11&lt;0,F11-E11+24,F11-E11)))</f>
        <v>0</v>
      </c>
      <c r="H11" s="121">
        <f>SUM(M11:Q11)</f>
        <v>0</v>
      </c>
      <c r="I11" s="15">
        <f t="shared" si="1"/>
        <v>0</v>
      </c>
      <c r="J11" s="16">
        <f t="shared" si="2"/>
        <v>0</v>
      </c>
      <c r="K11" s="19" t="str">
        <f>IF(D11="Urlaub","X","")</f>
        <v/>
      </c>
      <c r="L11" s="17" t="str">
        <f t="shared" si="4"/>
        <v/>
      </c>
      <c r="M11" s="12">
        <f t="shared" si="5"/>
        <v>0</v>
      </c>
      <c r="N11" s="13" t="str">
        <f t="shared" si="6"/>
        <v/>
      </c>
      <c r="O11" s="13" t="str">
        <f t="shared" si="7"/>
        <v/>
      </c>
      <c r="P11" s="13" t="str">
        <f t="shared" si="8"/>
        <v/>
      </c>
      <c r="Q11" s="13" t="str">
        <f t="shared" si="9"/>
        <v/>
      </c>
      <c r="R11" s="13" t="b">
        <f>NOT(ISERROR(MATCH(C11,Feiertage!$C:$C,0)))</f>
        <v>0</v>
      </c>
      <c r="S11" s="13">
        <f t="shared" si="10"/>
        <v>0</v>
      </c>
      <c r="T11" s="13">
        <f t="shared" si="11"/>
        <v>0</v>
      </c>
      <c r="U11" s="13">
        <f t="shared" si="12"/>
        <v>0</v>
      </c>
    </row>
    <row r="12" spans="2:21" s="8" customFormat="1" ht="16.5" customHeight="1" x14ac:dyDescent="0.25">
      <c r="B12" s="156"/>
      <c r="C12" s="39">
        <f t="shared" si="13"/>
        <v>42707</v>
      </c>
      <c r="D12" s="43"/>
      <c r="E12" s="115"/>
      <c r="F12" s="116"/>
      <c r="G12" s="127">
        <f>IF(L12="X",Gesamt!$D$9,
IF(K12="X",Gesamt!$D$10,
IF(F12-E12&lt;0,F12-E12+24,F12-E12)))</f>
        <v>0</v>
      </c>
      <c r="H12" s="121">
        <f t="shared" ref="H12:H13" si="14">SUM(M12:Q12)</f>
        <v>0</v>
      </c>
      <c r="I12" s="15">
        <f t="shared" si="1"/>
        <v>0</v>
      </c>
      <c r="J12" s="16">
        <f t="shared" si="2"/>
        <v>0</v>
      </c>
      <c r="K12" s="19" t="str">
        <f>IF(D12="Urlaub","X","")</f>
        <v/>
      </c>
      <c r="L12" s="17" t="str">
        <f t="shared" si="4"/>
        <v/>
      </c>
      <c r="M12" s="20" t="str">
        <f t="shared" si="5"/>
        <v/>
      </c>
      <c r="N12" s="21" t="str">
        <f t="shared" si="6"/>
        <v/>
      </c>
      <c r="O12" s="21" t="str">
        <f t="shared" si="7"/>
        <v/>
      </c>
      <c r="P12" s="21" t="str">
        <f t="shared" si="8"/>
        <v/>
      </c>
      <c r="Q12" s="21">
        <f t="shared" si="9"/>
        <v>0</v>
      </c>
      <c r="R12" s="21" t="b">
        <f>NOT(ISERROR(MATCH(C12,Feiertage!$C:$C,0)))</f>
        <v>0</v>
      </c>
      <c r="S12" s="21">
        <f t="shared" si="10"/>
        <v>0</v>
      </c>
      <c r="T12" s="21">
        <f t="shared" si="11"/>
        <v>0</v>
      </c>
      <c r="U12" s="21">
        <f t="shared" si="12"/>
        <v>0</v>
      </c>
    </row>
    <row r="13" spans="2:21" s="8" customFormat="1" ht="16.5" customHeight="1" x14ac:dyDescent="0.25">
      <c r="B13" s="156"/>
      <c r="C13" s="40">
        <f t="shared" si="13"/>
        <v>42708</v>
      </c>
      <c r="D13" s="44"/>
      <c r="E13" s="117"/>
      <c r="F13" s="118"/>
      <c r="G13" s="128">
        <f>IF(L13="X",Gesamt!$D$9,
IF(K13="X",Gesamt!$D$10,
IF(F13-E13&lt;0,F13-E13+24,F13-E13)))</f>
        <v>0</v>
      </c>
      <c r="H13" s="122">
        <f t="shared" si="14"/>
        <v>0</v>
      </c>
      <c r="I13" s="22">
        <f t="shared" si="1"/>
        <v>0</v>
      </c>
      <c r="J13" s="23">
        <f t="shared" si="2"/>
        <v>0</v>
      </c>
      <c r="K13" s="24" t="str">
        <f>IF(D13="Urlaub","X","")</f>
        <v/>
      </c>
      <c r="L13" s="25" t="str">
        <f>IF(D13="Krank","X","")</f>
        <v/>
      </c>
      <c r="M13" s="26" t="str">
        <f t="shared" si="5"/>
        <v/>
      </c>
      <c r="N13" s="27" t="str">
        <f>IF(R13,U13,"")</f>
        <v/>
      </c>
      <c r="O13" s="27" t="str">
        <f>IF(AND(NOT(R13),R14),SUM(S13:T13),"")</f>
        <v/>
      </c>
      <c r="P13" s="27">
        <f t="shared" si="8"/>
        <v>0</v>
      </c>
      <c r="Q13" s="27" t="str">
        <f t="shared" si="9"/>
        <v/>
      </c>
      <c r="R13" s="27" t="b">
        <f>NOT(ISERROR(MATCH(C13,Feiertage!$C:$C,0)))</f>
        <v>0</v>
      </c>
      <c r="S13" s="27">
        <f t="shared" si="10"/>
        <v>0</v>
      </c>
      <c r="T13" s="27">
        <f t="shared" si="11"/>
        <v>0</v>
      </c>
      <c r="U13" s="27">
        <f t="shared" si="12"/>
        <v>0</v>
      </c>
    </row>
    <row r="14" spans="2:21" s="28" customFormat="1" ht="16.5" customHeight="1" thickBot="1" x14ac:dyDescent="0.3">
      <c r="B14" s="157"/>
      <c r="C14" s="109">
        <f>C13+1</f>
        <v>42709</v>
      </c>
      <c r="D14" s="110"/>
      <c r="E14" s="161" t="s">
        <v>56</v>
      </c>
      <c r="F14" s="162"/>
      <c r="G14" s="129">
        <f>SUM(G7:G13)</f>
        <v>0</v>
      </c>
      <c r="H14" s="123">
        <f>SUM(H7:H13)</f>
        <v>0</v>
      </c>
      <c r="I14" s="29">
        <f>SUM(I7:I13)</f>
        <v>0</v>
      </c>
      <c r="J14" s="30">
        <f>SUM(J7:J13)</f>
        <v>0</v>
      </c>
      <c r="K14" s="31">
        <f>COUNTIF(K7:K13,"X")</f>
        <v>0</v>
      </c>
      <c r="L14" s="32">
        <f>COUNTIF(L7:L13,"X")</f>
        <v>0</v>
      </c>
      <c r="M14" s="33"/>
      <c r="N14" s="34"/>
      <c r="O14" s="34"/>
      <c r="P14" s="34"/>
      <c r="Q14" s="34"/>
      <c r="R14" s="34" t="b">
        <f>NOT(ISERROR(MATCH(C14,Feiertage!$C:$C,0)))</f>
        <v>0</v>
      </c>
      <c r="S14" s="34"/>
      <c r="T14" s="34"/>
      <c r="U14" s="35"/>
    </row>
    <row r="15" spans="2:21" s="8" customFormat="1" ht="16.5" customHeight="1" x14ac:dyDescent="0.25">
      <c r="B15" s="155">
        <f>WEEKNUM(C15,21)</f>
        <v>49</v>
      </c>
      <c r="C15" s="38">
        <f>C13+1</f>
        <v>42709</v>
      </c>
      <c r="D15" s="41"/>
      <c r="E15" s="111"/>
      <c r="F15" s="112"/>
      <c r="G15" s="126">
        <f>IF(L15="X",Gesamt!$D$9,
IF(K15="X",Gesamt!$D$10,
IF(F15-E15&lt;0,F15-E15+24,F15-E15)))</f>
        <v>0</v>
      </c>
      <c r="H15" s="120">
        <f t="shared" ref="H15:H18" si="15">SUM(M15:Q15)</f>
        <v>0</v>
      </c>
      <c r="I15" s="9">
        <f t="shared" ref="I15:I21" si="16">IF(AND(NOT(R16),WEEKDAY(C16,2)=7),
    IF(E15&gt;F15,F15,0),
    IF(AND(NOT(R15),WEEKDAY(C15,2)=7),
        IF(E15&gt;F15,24-E15,F15-E15),
        0))</f>
        <v>0</v>
      </c>
      <c r="J15" s="10">
        <f t="shared" ref="J15:J21" si="17">IF(AND(R15,R16),
    IF(E15&gt;F15,24-E15+F15,F15-E15),
    IF(R15,
        IF(E15&gt;F15,24-E15,F15-E15),
        IF(AND(R16,E15&gt;F15),F15,0)))</f>
        <v>0</v>
      </c>
      <c r="K15" s="7" t="str">
        <f t="shared" ref="K15:K18" si="18">IF(D15="Urlaub","X","")</f>
        <v/>
      </c>
      <c r="L15" s="11" t="str">
        <f t="shared" ref="L15:L20" si="19">IF(D15="Krank","X","")</f>
        <v/>
      </c>
      <c r="M15" s="12">
        <f t="shared" ref="M15:M21" si="20">IF(OR(R15,R16,WEEKDAY(C15,2)=7,WEEKDAY(C16,2)=7),"",SUM(S15:U15))</f>
        <v>0</v>
      </c>
      <c r="N15" s="13" t="str">
        <f t="shared" ref="N15:N20" si="21">IF(R15,U15,"")</f>
        <v/>
      </c>
      <c r="O15" s="13" t="str">
        <f t="shared" ref="O15:O20" si="22">IF(AND(NOT(R15),R16),SUM(S15:T15),"")</f>
        <v/>
      </c>
      <c r="P15" s="13" t="str">
        <f t="shared" ref="P15:P21" si="23">IF(AND(WEEKDAY(C15,2)=7,NOT(R15),NOT(R16)),U15,"")</f>
        <v/>
      </c>
      <c r="Q15" s="13" t="str">
        <f t="shared" ref="Q15:Q21" si="24">IF(AND(WEEKDAY(C16,2)=7,NOT(R15),NOT(R16)),SUM(S15:T15),"")</f>
        <v/>
      </c>
      <c r="R15" s="13" t="b">
        <f>NOT(ISERROR(MATCH(C15,Feiertage!$C:$C,0)))</f>
        <v>0</v>
      </c>
      <c r="S15" s="13">
        <f t="shared" ref="S15:S21" si="25">IF(OR(E15&gt;F15,F15&gt;6),
    IF(E15&lt;=6,6-E15,0),
    F15-E15)</f>
        <v>0</v>
      </c>
      <c r="T15" s="13">
        <f t="shared" ref="T15:T21" si="26">IF(E15&gt;F15,MIN(24-E15,4),
    IF(E15&gt;=20,F15-E15,MAX(F15-20,0)))</f>
        <v>0</v>
      </c>
      <c r="U15" s="13">
        <f t="shared" ref="U15:U21" si="27">IF(E15&gt;F15,MIN(F15,6),0)</f>
        <v>0</v>
      </c>
    </row>
    <row r="16" spans="2:21" s="8" customFormat="1" ht="16.5" customHeight="1" x14ac:dyDescent="0.25">
      <c r="B16" s="156"/>
      <c r="C16" s="39">
        <f>C15+1</f>
        <v>42710</v>
      </c>
      <c r="D16" s="42"/>
      <c r="E16" s="113"/>
      <c r="F16" s="114"/>
      <c r="G16" s="127">
        <f>IF(L16="X",Gesamt!$D$9,
IF(K16="X",Gesamt!$D$10,
IF(F16-E16&lt;0,F16-E16+24,F16-E16)))</f>
        <v>0</v>
      </c>
      <c r="H16" s="121">
        <f t="shared" si="15"/>
        <v>0</v>
      </c>
      <c r="I16" s="15">
        <f t="shared" si="16"/>
        <v>0</v>
      </c>
      <c r="J16" s="16">
        <f t="shared" si="17"/>
        <v>0</v>
      </c>
      <c r="K16" s="14" t="str">
        <f t="shared" si="18"/>
        <v/>
      </c>
      <c r="L16" s="17" t="str">
        <f t="shared" si="19"/>
        <v/>
      </c>
      <c r="M16" s="12">
        <f t="shared" si="20"/>
        <v>0</v>
      </c>
      <c r="N16" s="13" t="str">
        <f t="shared" si="21"/>
        <v/>
      </c>
      <c r="O16" s="13" t="str">
        <f t="shared" si="22"/>
        <v/>
      </c>
      <c r="P16" s="13" t="str">
        <f t="shared" si="23"/>
        <v/>
      </c>
      <c r="Q16" s="13" t="str">
        <f t="shared" si="24"/>
        <v/>
      </c>
      <c r="R16" s="13" t="b">
        <f>NOT(ISERROR(MATCH(C16,Feiertage!$C:$C,0)))</f>
        <v>0</v>
      </c>
      <c r="S16" s="13">
        <f t="shared" si="25"/>
        <v>0</v>
      </c>
      <c r="T16" s="13">
        <f t="shared" si="26"/>
        <v>0</v>
      </c>
      <c r="U16" s="13">
        <f t="shared" si="27"/>
        <v>0</v>
      </c>
    </row>
    <row r="17" spans="2:21" s="8" customFormat="1" ht="16.5" customHeight="1" x14ac:dyDescent="0.25">
      <c r="B17" s="156"/>
      <c r="C17" s="39">
        <f t="shared" ref="C17:C21" si="28">C16+1</f>
        <v>42711</v>
      </c>
      <c r="D17" s="42"/>
      <c r="E17" s="113"/>
      <c r="F17" s="114"/>
      <c r="G17" s="127">
        <f>IF(L17="X",Gesamt!$D$9,
IF(K17="X",Gesamt!$D$10,
IF(F17-E17&lt;0,F17-E17+24,F17-E17)))</f>
        <v>0</v>
      </c>
      <c r="H17" s="121">
        <f t="shared" si="15"/>
        <v>0</v>
      </c>
      <c r="I17" s="15">
        <f t="shared" si="16"/>
        <v>0</v>
      </c>
      <c r="J17" s="16">
        <f t="shared" si="17"/>
        <v>0</v>
      </c>
      <c r="K17" s="14" t="str">
        <f t="shared" si="18"/>
        <v/>
      </c>
      <c r="L17" s="17" t="str">
        <f t="shared" si="19"/>
        <v/>
      </c>
      <c r="M17" s="12">
        <f t="shared" si="20"/>
        <v>0</v>
      </c>
      <c r="N17" s="13" t="str">
        <f t="shared" si="21"/>
        <v/>
      </c>
      <c r="O17" s="13" t="str">
        <f t="shared" si="22"/>
        <v/>
      </c>
      <c r="P17" s="13" t="str">
        <f t="shared" si="23"/>
        <v/>
      </c>
      <c r="Q17" s="13" t="str">
        <f t="shared" si="24"/>
        <v/>
      </c>
      <c r="R17" s="13" t="b">
        <f>NOT(ISERROR(MATCH(C17,Feiertage!$C:$C,0)))</f>
        <v>0</v>
      </c>
      <c r="S17" s="13">
        <f t="shared" si="25"/>
        <v>0</v>
      </c>
      <c r="T17" s="13">
        <f t="shared" si="26"/>
        <v>0</v>
      </c>
      <c r="U17" s="13">
        <f t="shared" si="27"/>
        <v>0</v>
      </c>
    </row>
    <row r="18" spans="2:21" s="28" customFormat="1" ht="16.5" customHeight="1" x14ac:dyDescent="0.25">
      <c r="B18" s="156"/>
      <c r="C18" s="39">
        <f t="shared" si="28"/>
        <v>42712</v>
      </c>
      <c r="D18" s="43"/>
      <c r="E18" s="115"/>
      <c r="F18" s="116"/>
      <c r="G18" s="127">
        <f>IF(L18="X",Gesamt!$D$9,
IF(K18="X",Gesamt!$D$10,
IF(F18-E18&lt;0,F18-E18+24,F18-E18)))</f>
        <v>0</v>
      </c>
      <c r="H18" s="121">
        <f t="shared" si="15"/>
        <v>0</v>
      </c>
      <c r="I18" s="15">
        <f t="shared" si="16"/>
        <v>0</v>
      </c>
      <c r="J18" s="16">
        <f t="shared" si="17"/>
        <v>0</v>
      </c>
      <c r="K18" s="19" t="str">
        <f t="shared" si="18"/>
        <v/>
      </c>
      <c r="L18" s="17" t="str">
        <f t="shared" si="19"/>
        <v/>
      </c>
      <c r="M18" s="12">
        <f t="shared" si="20"/>
        <v>0</v>
      </c>
      <c r="N18" s="13" t="str">
        <f t="shared" si="21"/>
        <v/>
      </c>
      <c r="O18" s="13" t="str">
        <f t="shared" si="22"/>
        <v/>
      </c>
      <c r="P18" s="13" t="str">
        <f t="shared" si="23"/>
        <v/>
      </c>
      <c r="Q18" s="13" t="str">
        <f t="shared" si="24"/>
        <v/>
      </c>
      <c r="R18" s="13" t="b">
        <f>NOT(ISERROR(MATCH(C18,Feiertage!$C:$C,0)))</f>
        <v>0</v>
      </c>
      <c r="S18" s="13">
        <f t="shared" si="25"/>
        <v>0</v>
      </c>
      <c r="T18" s="13">
        <f t="shared" si="26"/>
        <v>0</v>
      </c>
      <c r="U18" s="13">
        <f t="shared" si="27"/>
        <v>0</v>
      </c>
    </row>
    <row r="19" spans="2:21" s="8" customFormat="1" ht="16.5" customHeight="1" x14ac:dyDescent="0.25">
      <c r="B19" s="156"/>
      <c r="C19" s="39">
        <f t="shared" si="28"/>
        <v>42713</v>
      </c>
      <c r="D19" s="43"/>
      <c r="E19" s="115"/>
      <c r="F19" s="116"/>
      <c r="G19" s="127">
        <f>IF(L19="X",Gesamt!$D$9,
IF(K19="X",Gesamt!$D$10,
IF(F19-E19&lt;0,F19-E19+24,F19-E19)))</f>
        <v>0</v>
      </c>
      <c r="H19" s="121">
        <f>SUM(M19:Q19)</f>
        <v>0</v>
      </c>
      <c r="I19" s="15">
        <f t="shared" si="16"/>
        <v>0</v>
      </c>
      <c r="J19" s="16">
        <f t="shared" si="17"/>
        <v>0</v>
      </c>
      <c r="K19" s="19" t="str">
        <f>IF(D19="Urlaub","X","")</f>
        <v/>
      </c>
      <c r="L19" s="17" t="str">
        <f t="shared" si="19"/>
        <v/>
      </c>
      <c r="M19" s="12">
        <f t="shared" si="20"/>
        <v>0</v>
      </c>
      <c r="N19" s="13" t="str">
        <f t="shared" si="21"/>
        <v/>
      </c>
      <c r="O19" s="13" t="str">
        <f t="shared" si="22"/>
        <v/>
      </c>
      <c r="P19" s="13" t="str">
        <f t="shared" si="23"/>
        <v/>
      </c>
      <c r="Q19" s="13" t="str">
        <f t="shared" si="24"/>
        <v/>
      </c>
      <c r="R19" s="13" t="b">
        <f>NOT(ISERROR(MATCH(C19,Feiertage!$C:$C,0)))</f>
        <v>0</v>
      </c>
      <c r="S19" s="13">
        <f t="shared" si="25"/>
        <v>0</v>
      </c>
      <c r="T19" s="13">
        <f t="shared" si="26"/>
        <v>0</v>
      </c>
      <c r="U19" s="13">
        <f t="shared" si="27"/>
        <v>0</v>
      </c>
    </row>
    <row r="20" spans="2:21" s="8" customFormat="1" ht="16.5" customHeight="1" x14ac:dyDescent="0.25">
      <c r="B20" s="156"/>
      <c r="C20" s="39">
        <f t="shared" si="28"/>
        <v>42714</v>
      </c>
      <c r="D20" s="43"/>
      <c r="E20" s="115"/>
      <c r="F20" s="116"/>
      <c r="G20" s="127">
        <f>IF(L20="X",Gesamt!$D$9,
IF(K20="X",Gesamt!$D$10,
IF(F20-E20&lt;0,F20-E20+24,F20-E20)))</f>
        <v>0</v>
      </c>
      <c r="H20" s="121">
        <f t="shared" ref="H20:H21" si="29">SUM(M20:Q20)</f>
        <v>0</v>
      </c>
      <c r="I20" s="15">
        <f t="shared" si="16"/>
        <v>0</v>
      </c>
      <c r="J20" s="16">
        <f t="shared" si="17"/>
        <v>0</v>
      </c>
      <c r="K20" s="19" t="str">
        <f>IF(D20="Urlaub","X","")</f>
        <v/>
      </c>
      <c r="L20" s="17" t="str">
        <f t="shared" si="19"/>
        <v/>
      </c>
      <c r="M20" s="20" t="str">
        <f t="shared" si="20"/>
        <v/>
      </c>
      <c r="N20" s="21" t="str">
        <f t="shared" si="21"/>
        <v/>
      </c>
      <c r="O20" s="21" t="str">
        <f t="shared" si="22"/>
        <v/>
      </c>
      <c r="P20" s="21" t="str">
        <f t="shared" si="23"/>
        <v/>
      </c>
      <c r="Q20" s="21">
        <f t="shared" si="24"/>
        <v>0</v>
      </c>
      <c r="R20" s="21" t="b">
        <f>NOT(ISERROR(MATCH(C20,Feiertage!$C:$C,0)))</f>
        <v>0</v>
      </c>
      <c r="S20" s="21">
        <f t="shared" si="25"/>
        <v>0</v>
      </c>
      <c r="T20" s="21">
        <f t="shared" si="26"/>
        <v>0</v>
      </c>
      <c r="U20" s="21">
        <f t="shared" si="27"/>
        <v>0</v>
      </c>
    </row>
    <row r="21" spans="2:21" s="8" customFormat="1" ht="16.5" customHeight="1" x14ac:dyDescent="0.25">
      <c r="B21" s="156"/>
      <c r="C21" s="40">
        <f t="shared" si="28"/>
        <v>42715</v>
      </c>
      <c r="D21" s="44"/>
      <c r="E21" s="117"/>
      <c r="F21" s="118"/>
      <c r="G21" s="128">
        <f>IF(L21="X",Gesamt!$D$9,
IF(K21="X",Gesamt!$D$10,
IF(F21-E21&lt;0,F21-E21+24,F21-E21)))</f>
        <v>0</v>
      </c>
      <c r="H21" s="122">
        <f t="shared" si="29"/>
        <v>0</v>
      </c>
      <c r="I21" s="22">
        <f t="shared" si="16"/>
        <v>0</v>
      </c>
      <c r="J21" s="23">
        <f t="shared" si="17"/>
        <v>0</v>
      </c>
      <c r="K21" s="24" t="str">
        <f>IF(D21="Urlaub","X","")</f>
        <v/>
      </c>
      <c r="L21" s="25" t="str">
        <f>IF(D21="Krank","X","")</f>
        <v/>
      </c>
      <c r="M21" s="26" t="str">
        <f t="shared" si="20"/>
        <v/>
      </c>
      <c r="N21" s="27" t="str">
        <f>IF(R21,U21,"")</f>
        <v/>
      </c>
      <c r="O21" s="27" t="str">
        <f>IF(AND(NOT(R21),R22),SUM(S21:T21),"")</f>
        <v/>
      </c>
      <c r="P21" s="27">
        <f t="shared" si="23"/>
        <v>0</v>
      </c>
      <c r="Q21" s="27" t="str">
        <f t="shared" si="24"/>
        <v/>
      </c>
      <c r="R21" s="27" t="b">
        <f>NOT(ISERROR(MATCH(C21,Feiertage!$C:$C,0)))</f>
        <v>0</v>
      </c>
      <c r="S21" s="27">
        <f t="shared" si="25"/>
        <v>0</v>
      </c>
      <c r="T21" s="27">
        <f t="shared" si="26"/>
        <v>0</v>
      </c>
      <c r="U21" s="27">
        <f t="shared" si="27"/>
        <v>0</v>
      </c>
    </row>
    <row r="22" spans="2:21" s="28" customFormat="1" ht="16.5" customHeight="1" thickBot="1" x14ac:dyDescent="0.3">
      <c r="B22" s="157"/>
      <c r="C22" s="109">
        <f>C21+1</f>
        <v>42716</v>
      </c>
      <c r="D22" s="110"/>
      <c r="E22" s="161" t="s">
        <v>56</v>
      </c>
      <c r="F22" s="162"/>
      <c r="G22" s="129">
        <f>SUM(G15:G21)</f>
        <v>0</v>
      </c>
      <c r="H22" s="123">
        <f>SUM(H15:H21)</f>
        <v>0</v>
      </c>
      <c r="I22" s="29">
        <f>SUM(I15:I21)</f>
        <v>0</v>
      </c>
      <c r="J22" s="30">
        <f>SUM(J15:J21)</f>
        <v>0</v>
      </c>
      <c r="K22" s="31">
        <f>COUNTIF(K15:K21,"X")</f>
        <v>0</v>
      </c>
      <c r="L22" s="32">
        <f>COUNTIF(L15:L21,"X")</f>
        <v>0</v>
      </c>
      <c r="M22" s="33"/>
      <c r="N22" s="34"/>
      <c r="O22" s="34"/>
      <c r="P22" s="34"/>
      <c r="Q22" s="34"/>
      <c r="R22" s="34" t="b">
        <f>NOT(ISERROR(MATCH(C22,Feiertage!$C:$C,0)))</f>
        <v>0</v>
      </c>
      <c r="S22" s="34"/>
      <c r="T22" s="34"/>
      <c r="U22" s="35"/>
    </row>
    <row r="23" spans="2:21" s="8" customFormat="1" ht="16.5" customHeight="1" x14ac:dyDescent="0.25">
      <c r="B23" s="155">
        <f>WEEKNUM(C23,21)</f>
        <v>50</v>
      </c>
      <c r="C23" s="38">
        <f>C21+1</f>
        <v>42716</v>
      </c>
      <c r="D23" s="41"/>
      <c r="E23" s="111"/>
      <c r="F23" s="112"/>
      <c r="G23" s="126">
        <f>IF(L23="X",Gesamt!$D$9,
IF(K23="X",Gesamt!$D$10,
IF(F23-E23&lt;0,F23-E23+24,F23-E23)))</f>
        <v>0</v>
      </c>
      <c r="H23" s="120">
        <f t="shared" ref="H23:H26" si="30">SUM(M23:Q23)</f>
        <v>0</v>
      </c>
      <c r="I23" s="9">
        <f t="shared" ref="I23:I29" si="31">IF(AND(NOT(R24),WEEKDAY(C24,2)=7),
    IF(E23&gt;F23,F23,0),
    IF(AND(NOT(R23),WEEKDAY(C23,2)=7),
        IF(E23&gt;F23,24-E23,F23-E23),
        0))</f>
        <v>0</v>
      </c>
      <c r="J23" s="10">
        <f t="shared" ref="J23:J29" si="32">IF(AND(R23,R24),
    IF(E23&gt;F23,24-E23+F23,F23-E23),
    IF(R23,
        IF(E23&gt;F23,24-E23,F23-E23),
        IF(AND(R24,E23&gt;F23),F23,0)))</f>
        <v>0</v>
      </c>
      <c r="K23" s="7" t="str">
        <f t="shared" ref="K23:K26" si="33">IF(D23="Urlaub","X","")</f>
        <v/>
      </c>
      <c r="L23" s="11" t="str">
        <f t="shared" ref="L23:L28" si="34">IF(D23="Krank","X","")</f>
        <v/>
      </c>
      <c r="M23" s="12">
        <f t="shared" ref="M23:M29" si="35">IF(OR(R23,R24,WEEKDAY(C23,2)=7,WEEKDAY(C24,2)=7),"",SUM(S23:U23))</f>
        <v>0</v>
      </c>
      <c r="N23" s="13" t="str">
        <f t="shared" ref="N23:N28" si="36">IF(R23,U23,"")</f>
        <v/>
      </c>
      <c r="O23" s="13" t="str">
        <f t="shared" ref="O23:O28" si="37">IF(AND(NOT(R23),R24),SUM(S23:T23),"")</f>
        <v/>
      </c>
      <c r="P23" s="13" t="str">
        <f t="shared" ref="P23:P29" si="38">IF(AND(WEEKDAY(C23,2)=7,NOT(R23),NOT(R24)),U23,"")</f>
        <v/>
      </c>
      <c r="Q23" s="13" t="str">
        <f t="shared" ref="Q23:Q29" si="39">IF(AND(WEEKDAY(C24,2)=7,NOT(R23),NOT(R24)),SUM(S23:T23),"")</f>
        <v/>
      </c>
      <c r="R23" s="13" t="b">
        <f>NOT(ISERROR(MATCH(C23,Feiertage!$C:$C,0)))</f>
        <v>0</v>
      </c>
      <c r="S23" s="13">
        <f t="shared" ref="S23:S29" si="40">IF(OR(E23&gt;F23,F23&gt;6),
    IF(E23&lt;=6,6-E23,0),
    F23-E23)</f>
        <v>0</v>
      </c>
      <c r="T23" s="13">
        <f t="shared" ref="T23:T29" si="41">IF(E23&gt;F23,MIN(24-E23,4),
    IF(E23&gt;=20,F23-E23,MAX(F23-20,0)))</f>
        <v>0</v>
      </c>
      <c r="U23" s="13">
        <f t="shared" ref="U23:U29" si="42">IF(E23&gt;F23,MIN(F23,6),0)</f>
        <v>0</v>
      </c>
    </row>
    <row r="24" spans="2:21" s="8" customFormat="1" ht="16.5" customHeight="1" x14ac:dyDescent="0.25">
      <c r="B24" s="156"/>
      <c r="C24" s="39">
        <f>C23+1</f>
        <v>42717</v>
      </c>
      <c r="D24" s="42"/>
      <c r="E24" s="113"/>
      <c r="F24" s="114"/>
      <c r="G24" s="127">
        <f>IF(L24="X",Gesamt!$D$9,
IF(K24="X",Gesamt!$D$10,
IF(F24-E24&lt;0,F24-E24+24,F24-E24)))</f>
        <v>0</v>
      </c>
      <c r="H24" s="121">
        <f t="shared" si="30"/>
        <v>0</v>
      </c>
      <c r="I24" s="15">
        <f t="shared" si="31"/>
        <v>0</v>
      </c>
      <c r="J24" s="16">
        <f t="shared" si="32"/>
        <v>0</v>
      </c>
      <c r="K24" s="14" t="str">
        <f t="shared" si="33"/>
        <v/>
      </c>
      <c r="L24" s="17" t="str">
        <f t="shared" si="34"/>
        <v/>
      </c>
      <c r="M24" s="12">
        <f t="shared" si="35"/>
        <v>0</v>
      </c>
      <c r="N24" s="13" t="str">
        <f t="shared" si="36"/>
        <v/>
      </c>
      <c r="O24" s="13" t="str">
        <f t="shared" si="37"/>
        <v/>
      </c>
      <c r="P24" s="13" t="str">
        <f t="shared" si="38"/>
        <v/>
      </c>
      <c r="Q24" s="13" t="str">
        <f t="shared" si="39"/>
        <v/>
      </c>
      <c r="R24" s="13" t="b">
        <f>NOT(ISERROR(MATCH(C24,Feiertage!$C:$C,0)))</f>
        <v>0</v>
      </c>
      <c r="S24" s="13">
        <f t="shared" si="40"/>
        <v>0</v>
      </c>
      <c r="T24" s="13">
        <f t="shared" si="41"/>
        <v>0</v>
      </c>
      <c r="U24" s="13">
        <f t="shared" si="42"/>
        <v>0</v>
      </c>
    </row>
    <row r="25" spans="2:21" s="8" customFormat="1" ht="16.5" customHeight="1" x14ac:dyDescent="0.25">
      <c r="B25" s="156"/>
      <c r="C25" s="39">
        <f t="shared" ref="C25:C29" si="43">C24+1</f>
        <v>42718</v>
      </c>
      <c r="D25" s="42"/>
      <c r="E25" s="113"/>
      <c r="F25" s="114"/>
      <c r="G25" s="127">
        <f>IF(L25="X",Gesamt!$D$9,
IF(K25="X",Gesamt!$D$10,
IF(F25-E25&lt;0,F25-E25+24,F25-E25)))</f>
        <v>0</v>
      </c>
      <c r="H25" s="121">
        <f t="shared" si="30"/>
        <v>0</v>
      </c>
      <c r="I25" s="15">
        <f t="shared" si="31"/>
        <v>0</v>
      </c>
      <c r="J25" s="16">
        <f t="shared" si="32"/>
        <v>0</v>
      </c>
      <c r="K25" s="14" t="str">
        <f t="shared" si="33"/>
        <v/>
      </c>
      <c r="L25" s="17" t="str">
        <f t="shared" si="34"/>
        <v/>
      </c>
      <c r="M25" s="12">
        <f t="shared" si="35"/>
        <v>0</v>
      </c>
      <c r="N25" s="13" t="str">
        <f t="shared" si="36"/>
        <v/>
      </c>
      <c r="O25" s="13" t="str">
        <f t="shared" si="37"/>
        <v/>
      </c>
      <c r="P25" s="13" t="str">
        <f t="shared" si="38"/>
        <v/>
      </c>
      <c r="Q25" s="13" t="str">
        <f t="shared" si="39"/>
        <v/>
      </c>
      <c r="R25" s="13" t="b">
        <f>NOT(ISERROR(MATCH(C25,Feiertage!$C:$C,0)))</f>
        <v>0</v>
      </c>
      <c r="S25" s="13">
        <f t="shared" si="40"/>
        <v>0</v>
      </c>
      <c r="T25" s="13">
        <f t="shared" si="41"/>
        <v>0</v>
      </c>
      <c r="U25" s="13">
        <f t="shared" si="42"/>
        <v>0</v>
      </c>
    </row>
    <row r="26" spans="2:21" s="28" customFormat="1" ht="16.5" customHeight="1" x14ac:dyDescent="0.25">
      <c r="B26" s="156"/>
      <c r="C26" s="39">
        <f t="shared" si="43"/>
        <v>42719</v>
      </c>
      <c r="D26" s="43"/>
      <c r="E26" s="115"/>
      <c r="F26" s="116"/>
      <c r="G26" s="127">
        <f>IF(L26="X",Gesamt!$D$9,
IF(K26="X",Gesamt!$D$10,
IF(F26-E26&lt;0,F26-E26+24,F26-E26)))</f>
        <v>0</v>
      </c>
      <c r="H26" s="121">
        <f t="shared" si="30"/>
        <v>0</v>
      </c>
      <c r="I26" s="15">
        <f t="shared" si="31"/>
        <v>0</v>
      </c>
      <c r="J26" s="16">
        <f t="shared" si="32"/>
        <v>0</v>
      </c>
      <c r="K26" s="19" t="str">
        <f t="shared" si="33"/>
        <v/>
      </c>
      <c r="L26" s="17" t="str">
        <f t="shared" si="34"/>
        <v/>
      </c>
      <c r="M26" s="12">
        <f t="shared" si="35"/>
        <v>0</v>
      </c>
      <c r="N26" s="13" t="str">
        <f t="shared" si="36"/>
        <v/>
      </c>
      <c r="O26" s="13" t="str">
        <f t="shared" si="37"/>
        <v/>
      </c>
      <c r="P26" s="13" t="str">
        <f t="shared" si="38"/>
        <v/>
      </c>
      <c r="Q26" s="13" t="str">
        <f t="shared" si="39"/>
        <v/>
      </c>
      <c r="R26" s="13" t="b">
        <f>NOT(ISERROR(MATCH(C26,Feiertage!$C:$C,0)))</f>
        <v>0</v>
      </c>
      <c r="S26" s="13">
        <f t="shared" si="40"/>
        <v>0</v>
      </c>
      <c r="T26" s="13">
        <f t="shared" si="41"/>
        <v>0</v>
      </c>
      <c r="U26" s="13">
        <f t="shared" si="42"/>
        <v>0</v>
      </c>
    </row>
    <row r="27" spans="2:21" s="8" customFormat="1" ht="16.5" customHeight="1" x14ac:dyDescent="0.25">
      <c r="B27" s="156"/>
      <c r="C27" s="39">
        <f t="shared" si="43"/>
        <v>42720</v>
      </c>
      <c r="D27" s="43"/>
      <c r="E27" s="115"/>
      <c r="F27" s="116"/>
      <c r="G27" s="127">
        <f>IF(L27="X",Gesamt!$D$9,
IF(K27="X",Gesamt!$D$10,
IF(F27-E27&lt;0,F27-E27+24,F27-E27)))</f>
        <v>0</v>
      </c>
      <c r="H27" s="121">
        <f>SUM(M27:Q27)</f>
        <v>0</v>
      </c>
      <c r="I27" s="15">
        <f t="shared" si="31"/>
        <v>0</v>
      </c>
      <c r="J27" s="16">
        <f t="shared" si="32"/>
        <v>0</v>
      </c>
      <c r="K27" s="19" t="str">
        <f>IF(D27="Urlaub","X","")</f>
        <v/>
      </c>
      <c r="L27" s="17" t="str">
        <f t="shared" si="34"/>
        <v/>
      </c>
      <c r="M27" s="12">
        <f t="shared" si="35"/>
        <v>0</v>
      </c>
      <c r="N27" s="13" t="str">
        <f t="shared" si="36"/>
        <v/>
      </c>
      <c r="O27" s="13" t="str">
        <f t="shared" si="37"/>
        <v/>
      </c>
      <c r="P27" s="13" t="str">
        <f t="shared" si="38"/>
        <v/>
      </c>
      <c r="Q27" s="13" t="str">
        <f t="shared" si="39"/>
        <v/>
      </c>
      <c r="R27" s="13" t="b">
        <f>NOT(ISERROR(MATCH(C27,Feiertage!$C:$C,0)))</f>
        <v>0</v>
      </c>
      <c r="S27" s="13">
        <f t="shared" si="40"/>
        <v>0</v>
      </c>
      <c r="T27" s="13">
        <f t="shared" si="41"/>
        <v>0</v>
      </c>
      <c r="U27" s="13">
        <f t="shared" si="42"/>
        <v>0</v>
      </c>
    </row>
    <row r="28" spans="2:21" s="8" customFormat="1" ht="16.5" customHeight="1" x14ac:dyDescent="0.25">
      <c r="B28" s="156"/>
      <c r="C28" s="39">
        <f t="shared" si="43"/>
        <v>42721</v>
      </c>
      <c r="D28" s="43"/>
      <c r="E28" s="115"/>
      <c r="F28" s="116"/>
      <c r="G28" s="127">
        <f>IF(L28="X",Gesamt!$D$9,
IF(K28="X",Gesamt!$D$10,
IF(F28-E28&lt;0,F28-E28+24,F28-E28)))</f>
        <v>0</v>
      </c>
      <c r="H28" s="121">
        <f t="shared" ref="H28:H29" si="44">SUM(M28:Q28)</f>
        <v>0</v>
      </c>
      <c r="I28" s="15">
        <f t="shared" si="31"/>
        <v>0</v>
      </c>
      <c r="J28" s="16">
        <f t="shared" si="32"/>
        <v>0</v>
      </c>
      <c r="K28" s="19" t="str">
        <f>IF(D28="Urlaub","X","")</f>
        <v/>
      </c>
      <c r="L28" s="17" t="str">
        <f t="shared" si="34"/>
        <v/>
      </c>
      <c r="M28" s="20" t="str">
        <f t="shared" si="35"/>
        <v/>
      </c>
      <c r="N28" s="21" t="str">
        <f t="shared" si="36"/>
        <v/>
      </c>
      <c r="O28" s="21" t="str">
        <f t="shared" si="37"/>
        <v/>
      </c>
      <c r="P28" s="21" t="str">
        <f t="shared" si="38"/>
        <v/>
      </c>
      <c r="Q28" s="21">
        <f t="shared" si="39"/>
        <v>0</v>
      </c>
      <c r="R28" s="21" t="b">
        <f>NOT(ISERROR(MATCH(C28,Feiertage!$C:$C,0)))</f>
        <v>0</v>
      </c>
      <c r="S28" s="21">
        <f t="shared" si="40"/>
        <v>0</v>
      </c>
      <c r="T28" s="21">
        <f t="shared" si="41"/>
        <v>0</v>
      </c>
      <c r="U28" s="21">
        <f t="shared" si="42"/>
        <v>0</v>
      </c>
    </row>
    <row r="29" spans="2:21" s="8" customFormat="1" ht="16.5" customHeight="1" x14ac:dyDescent="0.25">
      <c r="B29" s="156"/>
      <c r="C29" s="40">
        <f t="shared" si="43"/>
        <v>42722</v>
      </c>
      <c r="D29" s="44"/>
      <c r="E29" s="117"/>
      <c r="F29" s="118"/>
      <c r="G29" s="128">
        <f>IF(L29="X",Gesamt!$D$9,
IF(K29="X",Gesamt!$D$10,
IF(F29-E29&lt;0,F29-E29+24,F29-E29)))</f>
        <v>0</v>
      </c>
      <c r="H29" s="122">
        <f t="shared" si="44"/>
        <v>0</v>
      </c>
      <c r="I29" s="22">
        <f t="shared" si="31"/>
        <v>0</v>
      </c>
      <c r="J29" s="23">
        <f t="shared" si="32"/>
        <v>0</v>
      </c>
      <c r="K29" s="24" t="str">
        <f>IF(D29="Urlaub","X","")</f>
        <v/>
      </c>
      <c r="L29" s="25" t="str">
        <f>IF(D29="Krank","X","")</f>
        <v/>
      </c>
      <c r="M29" s="26" t="str">
        <f t="shared" si="35"/>
        <v/>
      </c>
      <c r="N29" s="27" t="str">
        <f>IF(R29,U29,"")</f>
        <v/>
      </c>
      <c r="O29" s="27" t="str">
        <f>IF(AND(NOT(R29),R30),SUM(S29:T29),"")</f>
        <v/>
      </c>
      <c r="P29" s="27">
        <f t="shared" si="38"/>
        <v>0</v>
      </c>
      <c r="Q29" s="27" t="str">
        <f t="shared" si="39"/>
        <v/>
      </c>
      <c r="R29" s="27" t="b">
        <f>NOT(ISERROR(MATCH(C29,Feiertage!$C:$C,0)))</f>
        <v>0</v>
      </c>
      <c r="S29" s="27">
        <f t="shared" si="40"/>
        <v>0</v>
      </c>
      <c r="T29" s="27">
        <f t="shared" si="41"/>
        <v>0</v>
      </c>
      <c r="U29" s="27">
        <f t="shared" si="42"/>
        <v>0</v>
      </c>
    </row>
    <row r="30" spans="2:21" s="28" customFormat="1" ht="16.5" customHeight="1" thickBot="1" x14ac:dyDescent="0.3">
      <c r="B30" s="157"/>
      <c r="C30" s="109">
        <f>C29+1</f>
        <v>42723</v>
      </c>
      <c r="D30" s="110"/>
      <c r="E30" s="161" t="s">
        <v>56</v>
      </c>
      <c r="F30" s="162"/>
      <c r="G30" s="129">
        <f>SUM(G23:G29)</f>
        <v>0</v>
      </c>
      <c r="H30" s="123">
        <f>SUM(H23:H29)</f>
        <v>0</v>
      </c>
      <c r="I30" s="29">
        <f>SUM(I23:I29)</f>
        <v>0</v>
      </c>
      <c r="J30" s="30">
        <f>SUM(J23:J29)</f>
        <v>0</v>
      </c>
      <c r="K30" s="31">
        <f>COUNTIF(K23:K29,"X")</f>
        <v>0</v>
      </c>
      <c r="L30" s="32">
        <f>COUNTIF(L23:L29,"X")</f>
        <v>0</v>
      </c>
      <c r="M30" s="33"/>
      <c r="N30" s="34"/>
      <c r="O30" s="34"/>
      <c r="P30" s="34"/>
      <c r="Q30" s="34"/>
      <c r="R30" s="34" t="b">
        <f>NOT(ISERROR(MATCH(C30,Feiertage!$C:$C,0)))</f>
        <v>0</v>
      </c>
      <c r="S30" s="34"/>
      <c r="T30" s="34"/>
      <c r="U30" s="35"/>
    </row>
    <row r="31" spans="2:21" s="8" customFormat="1" ht="16.5" customHeight="1" x14ac:dyDescent="0.25">
      <c r="B31" s="155">
        <f>WEEKNUM(C31,21)</f>
        <v>51</v>
      </c>
      <c r="C31" s="38">
        <f>C29+1</f>
        <v>42723</v>
      </c>
      <c r="D31" s="41"/>
      <c r="E31" s="111"/>
      <c r="F31" s="112"/>
      <c r="G31" s="126">
        <f>IF(L31="X",Gesamt!$D$9,
IF(K31="X",Gesamt!$D$10,
IF(F31-E31&lt;0,F31-E31+24,F31-E31)))</f>
        <v>0</v>
      </c>
      <c r="H31" s="120">
        <f t="shared" ref="H31:H34" si="45">SUM(M31:Q31)</f>
        <v>0</v>
      </c>
      <c r="I31" s="9">
        <f t="shared" ref="I31:I37" si="46">IF(AND(NOT(R32),WEEKDAY(C32,2)=7),
    IF(E31&gt;F31,F31,0),
    IF(AND(NOT(R31),WEEKDAY(C31,2)=7),
        IF(E31&gt;F31,24-E31,F31-E31),
        0))</f>
        <v>0</v>
      </c>
      <c r="J31" s="10">
        <f t="shared" ref="J31:J37" si="47">IF(AND(R31,R32),
    IF(E31&gt;F31,24-E31+F31,F31-E31),
    IF(R31,
        IF(E31&gt;F31,24-E31,F31-E31),
        IF(AND(R32,E31&gt;F31),F31,0)))</f>
        <v>0</v>
      </c>
      <c r="K31" s="7" t="str">
        <f t="shared" ref="K31:K34" si="48">IF(D31="Urlaub","X","")</f>
        <v/>
      </c>
      <c r="L31" s="11" t="str">
        <f t="shared" ref="L31:L36" si="49">IF(D31="Krank","X","")</f>
        <v/>
      </c>
      <c r="M31" s="12">
        <f t="shared" ref="M31:M37" si="50">IF(OR(R31,R32,WEEKDAY(C31,2)=7,WEEKDAY(C32,2)=7),"",SUM(S31:U31))</f>
        <v>0</v>
      </c>
      <c r="N31" s="13" t="str">
        <f t="shared" ref="N31:N36" si="51">IF(R31,U31,"")</f>
        <v/>
      </c>
      <c r="O31" s="13" t="str">
        <f t="shared" ref="O31:O36" si="52">IF(AND(NOT(R31),R32),SUM(S31:T31),"")</f>
        <v/>
      </c>
      <c r="P31" s="13" t="str">
        <f t="shared" ref="P31:P37" si="53">IF(AND(WEEKDAY(C31,2)=7,NOT(R31),NOT(R32)),U31,"")</f>
        <v/>
      </c>
      <c r="Q31" s="13" t="str">
        <f t="shared" ref="Q31:Q37" si="54">IF(AND(WEEKDAY(C32,2)=7,NOT(R31),NOT(R32)),SUM(S31:T31),"")</f>
        <v/>
      </c>
      <c r="R31" s="13" t="b">
        <f>NOT(ISERROR(MATCH(C31,Feiertage!$C:$C,0)))</f>
        <v>0</v>
      </c>
      <c r="S31" s="13">
        <f t="shared" ref="S31:S37" si="55">IF(OR(E31&gt;F31,F31&gt;6),
    IF(E31&lt;=6,6-E31,0),
    F31-E31)</f>
        <v>0</v>
      </c>
      <c r="T31" s="13">
        <f t="shared" ref="T31:T37" si="56">IF(E31&gt;F31,MIN(24-E31,4),
    IF(E31&gt;=20,F31-E31,MAX(F31-20,0)))</f>
        <v>0</v>
      </c>
      <c r="U31" s="13">
        <f t="shared" ref="U31:U37" si="57">IF(E31&gt;F31,MIN(F31,6),0)</f>
        <v>0</v>
      </c>
    </row>
    <row r="32" spans="2:21" s="8" customFormat="1" ht="16.5" customHeight="1" x14ac:dyDescent="0.25">
      <c r="B32" s="156"/>
      <c r="C32" s="39">
        <f>C31+1</f>
        <v>42724</v>
      </c>
      <c r="D32" s="42"/>
      <c r="E32" s="113"/>
      <c r="F32" s="114"/>
      <c r="G32" s="127">
        <f>IF(L32="X",Gesamt!$D$9,
IF(K32="X",Gesamt!$D$10,
IF(F32-E32&lt;0,F32-E32+24,F32-E32)))</f>
        <v>0</v>
      </c>
      <c r="H32" s="121">
        <f t="shared" si="45"/>
        <v>0</v>
      </c>
      <c r="I32" s="15">
        <f t="shared" si="46"/>
        <v>0</v>
      </c>
      <c r="J32" s="16">
        <f t="shared" si="47"/>
        <v>0</v>
      </c>
      <c r="K32" s="14" t="str">
        <f t="shared" si="48"/>
        <v/>
      </c>
      <c r="L32" s="17" t="str">
        <f t="shared" si="49"/>
        <v/>
      </c>
      <c r="M32" s="12">
        <f t="shared" si="50"/>
        <v>0</v>
      </c>
      <c r="N32" s="13" t="str">
        <f t="shared" si="51"/>
        <v/>
      </c>
      <c r="O32" s="13" t="str">
        <f t="shared" si="52"/>
        <v/>
      </c>
      <c r="P32" s="13" t="str">
        <f t="shared" si="53"/>
        <v/>
      </c>
      <c r="Q32" s="13" t="str">
        <f t="shared" si="54"/>
        <v/>
      </c>
      <c r="R32" s="13" t="b">
        <f>NOT(ISERROR(MATCH(C32,Feiertage!$C:$C,0)))</f>
        <v>0</v>
      </c>
      <c r="S32" s="13">
        <f t="shared" si="55"/>
        <v>0</v>
      </c>
      <c r="T32" s="13">
        <f t="shared" si="56"/>
        <v>0</v>
      </c>
      <c r="U32" s="13">
        <f t="shared" si="57"/>
        <v>0</v>
      </c>
    </row>
    <row r="33" spans="2:21" s="8" customFormat="1" ht="16.5" customHeight="1" x14ac:dyDescent="0.25">
      <c r="B33" s="156"/>
      <c r="C33" s="39">
        <f t="shared" ref="C33:C37" si="58">C32+1</f>
        <v>42725</v>
      </c>
      <c r="D33" s="42"/>
      <c r="E33" s="113"/>
      <c r="F33" s="114"/>
      <c r="G33" s="127">
        <f>IF(L33="X",Gesamt!$D$9,
IF(K33="X",Gesamt!$D$10,
IF(F33-E33&lt;0,F33-E33+24,F33-E33)))</f>
        <v>0</v>
      </c>
      <c r="H33" s="121">
        <f t="shared" si="45"/>
        <v>0</v>
      </c>
      <c r="I33" s="15">
        <f t="shared" si="46"/>
        <v>0</v>
      </c>
      <c r="J33" s="16">
        <f t="shared" si="47"/>
        <v>0</v>
      </c>
      <c r="K33" s="14" t="str">
        <f t="shared" si="48"/>
        <v/>
      </c>
      <c r="L33" s="17" t="str">
        <f t="shared" si="49"/>
        <v/>
      </c>
      <c r="M33" s="12">
        <f t="shared" si="50"/>
        <v>0</v>
      </c>
      <c r="N33" s="13" t="str">
        <f t="shared" si="51"/>
        <v/>
      </c>
      <c r="O33" s="13" t="str">
        <f t="shared" si="52"/>
        <v/>
      </c>
      <c r="P33" s="13" t="str">
        <f t="shared" si="53"/>
        <v/>
      </c>
      <c r="Q33" s="13" t="str">
        <f t="shared" si="54"/>
        <v/>
      </c>
      <c r="R33" s="13" t="b">
        <f>NOT(ISERROR(MATCH(C33,Feiertage!$C:$C,0)))</f>
        <v>0</v>
      </c>
      <c r="S33" s="13">
        <f t="shared" si="55"/>
        <v>0</v>
      </c>
      <c r="T33" s="13">
        <f t="shared" si="56"/>
        <v>0</v>
      </c>
      <c r="U33" s="13">
        <f t="shared" si="57"/>
        <v>0</v>
      </c>
    </row>
    <row r="34" spans="2:21" s="28" customFormat="1" ht="16.5" customHeight="1" x14ac:dyDescent="0.25">
      <c r="B34" s="156"/>
      <c r="C34" s="39">
        <f t="shared" si="58"/>
        <v>42726</v>
      </c>
      <c r="D34" s="43"/>
      <c r="E34" s="115"/>
      <c r="F34" s="116"/>
      <c r="G34" s="127">
        <f>IF(L34="X",Gesamt!$D$9,
IF(K34="X",Gesamt!$D$10,
IF(F34-E34&lt;0,F34-E34+24,F34-E34)))</f>
        <v>0</v>
      </c>
      <c r="H34" s="121">
        <f t="shared" si="45"/>
        <v>0</v>
      </c>
      <c r="I34" s="15">
        <f t="shared" si="46"/>
        <v>0</v>
      </c>
      <c r="J34" s="16">
        <f t="shared" si="47"/>
        <v>0</v>
      </c>
      <c r="K34" s="19" t="str">
        <f t="shared" si="48"/>
        <v/>
      </c>
      <c r="L34" s="17" t="str">
        <f t="shared" si="49"/>
        <v/>
      </c>
      <c r="M34" s="12">
        <f t="shared" si="50"/>
        <v>0</v>
      </c>
      <c r="N34" s="13" t="str">
        <f t="shared" si="51"/>
        <v/>
      </c>
      <c r="O34" s="13" t="str">
        <f t="shared" si="52"/>
        <v/>
      </c>
      <c r="P34" s="13" t="str">
        <f t="shared" si="53"/>
        <v/>
      </c>
      <c r="Q34" s="13" t="str">
        <f t="shared" si="54"/>
        <v/>
      </c>
      <c r="R34" s="13" t="b">
        <f>NOT(ISERROR(MATCH(C34,Feiertage!$C:$C,0)))</f>
        <v>0</v>
      </c>
      <c r="S34" s="13">
        <f t="shared" si="55"/>
        <v>0</v>
      </c>
      <c r="T34" s="13">
        <f t="shared" si="56"/>
        <v>0</v>
      </c>
      <c r="U34" s="13">
        <f t="shared" si="57"/>
        <v>0</v>
      </c>
    </row>
    <row r="35" spans="2:21" s="8" customFormat="1" ht="16.5" customHeight="1" x14ac:dyDescent="0.25">
      <c r="B35" s="156"/>
      <c r="C35" s="39">
        <f t="shared" si="58"/>
        <v>42727</v>
      </c>
      <c r="D35" s="43"/>
      <c r="E35" s="115"/>
      <c r="F35" s="116"/>
      <c r="G35" s="127">
        <f>IF(L35="X",Gesamt!$D$9,
IF(K35="X",Gesamt!$D$10,
IF(F35-E35&lt;0,F35-E35+24,F35-E35)))</f>
        <v>0</v>
      </c>
      <c r="H35" s="121">
        <f>SUM(M35:Q35)</f>
        <v>0</v>
      </c>
      <c r="I35" s="15">
        <f t="shared" si="46"/>
        <v>0</v>
      </c>
      <c r="J35" s="16">
        <f t="shared" si="47"/>
        <v>0</v>
      </c>
      <c r="K35" s="19" t="str">
        <f>IF(D35="Urlaub","X","")</f>
        <v/>
      </c>
      <c r="L35" s="17" t="str">
        <f t="shared" si="49"/>
        <v/>
      </c>
      <c r="M35" s="12">
        <f t="shared" si="50"/>
        <v>0</v>
      </c>
      <c r="N35" s="13" t="str">
        <f t="shared" si="51"/>
        <v/>
      </c>
      <c r="O35" s="13" t="str">
        <f t="shared" si="52"/>
        <v/>
      </c>
      <c r="P35" s="13" t="str">
        <f t="shared" si="53"/>
        <v/>
      </c>
      <c r="Q35" s="13" t="str">
        <f t="shared" si="54"/>
        <v/>
      </c>
      <c r="R35" s="13" t="b">
        <f>NOT(ISERROR(MATCH(C35,Feiertage!$C:$C,0)))</f>
        <v>0</v>
      </c>
      <c r="S35" s="13">
        <f t="shared" si="55"/>
        <v>0</v>
      </c>
      <c r="T35" s="13">
        <f t="shared" si="56"/>
        <v>0</v>
      </c>
      <c r="U35" s="13">
        <f t="shared" si="57"/>
        <v>0</v>
      </c>
    </row>
    <row r="36" spans="2:21" s="8" customFormat="1" ht="16.5" customHeight="1" x14ac:dyDescent="0.25">
      <c r="B36" s="156"/>
      <c r="C36" s="39">
        <f t="shared" si="58"/>
        <v>42728</v>
      </c>
      <c r="D36" s="43"/>
      <c r="E36" s="115"/>
      <c r="F36" s="116"/>
      <c r="G36" s="127">
        <f>IF(L36="X",Gesamt!$D$9,
IF(K36="X",Gesamt!$D$10,
IF(F36-E36&lt;0,F36-E36+24,F36-E36)))</f>
        <v>0</v>
      </c>
      <c r="H36" s="121">
        <f t="shared" ref="H36:H37" si="59">SUM(M36:Q36)</f>
        <v>0</v>
      </c>
      <c r="I36" s="15">
        <f t="shared" si="46"/>
        <v>0</v>
      </c>
      <c r="J36" s="16">
        <f t="shared" si="47"/>
        <v>0</v>
      </c>
      <c r="K36" s="19" t="str">
        <f>IF(D36="Urlaub","X","")</f>
        <v/>
      </c>
      <c r="L36" s="17" t="str">
        <f t="shared" si="49"/>
        <v/>
      </c>
      <c r="M36" s="20" t="str">
        <f t="shared" si="50"/>
        <v/>
      </c>
      <c r="N36" s="21" t="str">
        <f t="shared" si="51"/>
        <v/>
      </c>
      <c r="O36" s="21">
        <f t="shared" si="52"/>
        <v>0</v>
      </c>
      <c r="P36" s="21" t="str">
        <f t="shared" si="53"/>
        <v/>
      </c>
      <c r="Q36" s="21" t="str">
        <f t="shared" si="54"/>
        <v/>
      </c>
      <c r="R36" s="21" t="b">
        <f>NOT(ISERROR(MATCH(C36,Feiertage!$C:$C,0)))</f>
        <v>0</v>
      </c>
      <c r="S36" s="21">
        <f t="shared" si="55"/>
        <v>0</v>
      </c>
      <c r="T36" s="21">
        <f t="shared" si="56"/>
        <v>0</v>
      </c>
      <c r="U36" s="21">
        <f t="shared" si="57"/>
        <v>0</v>
      </c>
    </row>
    <row r="37" spans="2:21" s="8" customFormat="1" ht="16.5" customHeight="1" x14ac:dyDescent="0.25">
      <c r="B37" s="156"/>
      <c r="C37" s="40">
        <f t="shared" si="58"/>
        <v>42729</v>
      </c>
      <c r="D37" s="44"/>
      <c r="E37" s="117"/>
      <c r="F37" s="118"/>
      <c r="G37" s="128">
        <f>IF(L37="X",Gesamt!$D$9,
IF(K37="X",Gesamt!$D$10,
IF(F37-E37&lt;0,F37-E37+24,F37-E37)))</f>
        <v>0</v>
      </c>
      <c r="H37" s="122">
        <f t="shared" si="59"/>
        <v>0</v>
      </c>
      <c r="I37" s="22">
        <f t="shared" si="46"/>
        <v>0</v>
      </c>
      <c r="J37" s="23">
        <f t="shared" si="47"/>
        <v>0</v>
      </c>
      <c r="K37" s="24" t="str">
        <f>IF(D37="Urlaub","X","")</f>
        <v/>
      </c>
      <c r="L37" s="25" t="str">
        <f>IF(D37="Krank","X","")</f>
        <v/>
      </c>
      <c r="M37" s="26" t="str">
        <f t="shared" si="50"/>
        <v/>
      </c>
      <c r="N37" s="27">
        <f>IF(R37,U37,"")</f>
        <v>0</v>
      </c>
      <c r="O37" s="27" t="str">
        <f>IF(AND(NOT(R37),R38),SUM(S37:T37),"")</f>
        <v/>
      </c>
      <c r="P37" s="27" t="str">
        <f t="shared" si="53"/>
        <v/>
      </c>
      <c r="Q37" s="27" t="str">
        <f t="shared" si="54"/>
        <v/>
      </c>
      <c r="R37" s="27" t="b">
        <f>NOT(ISERROR(MATCH(C37,Feiertage!$C:$C,0)))</f>
        <v>1</v>
      </c>
      <c r="S37" s="27">
        <f t="shared" si="55"/>
        <v>0</v>
      </c>
      <c r="T37" s="27">
        <f t="shared" si="56"/>
        <v>0</v>
      </c>
      <c r="U37" s="27">
        <f t="shared" si="57"/>
        <v>0</v>
      </c>
    </row>
    <row r="38" spans="2:21" s="28" customFormat="1" ht="16.5" customHeight="1" thickBot="1" x14ac:dyDescent="0.3">
      <c r="B38" s="157"/>
      <c r="C38" s="109">
        <f>C37+1</f>
        <v>42730</v>
      </c>
      <c r="D38" s="110"/>
      <c r="E38" s="161" t="s">
        <v>56</v>
      </c>
      <c r="F38" s="162"/>
      <c r="G38" s="129">
        <f>SUM(G31:G37)</f>
        <v>0</v>
      </c>
      <c r="H38" s="123">
        <f>SUM(H31:H37)</f>
        <v>0</v>
      </c>
      <c r="I38" s="29">
        <f>SUM(I31:I37)</f>
        <v>0</v>
      </c>
      <c r="J38" s="30">
        <f>SUM(J31:J37)</f>
        <v>0</v>
      </c>
      <c r="K38" s="31">
        <f>COUNTIF(K31:K37,"X")</f>
        <v>0</v>
      </c>
      <c r="L38" s="32">
        <f>COUNTIF(L31:L37,"X")</f>
        <v>0</v>
      </c>
      <c r="M38" s="33"/>
      <c r="N38" s="34"/>
      <c r="O38" s="34"/>
      <c r="P38" s="34"/>
      <c r="Q38" s="34"/>
      <c r="R38" s="34" t="b">
        <f>NOT(ISERROR(MATCH(C38,Feiertage!$C:$C,0)))</f>
        <v>1</v>
      </c>
      <c r="S38" s="34"/>
      <c r="T38" s="34"/>
      <c r="U38" s="35"/>
    </row>
    <row r="39" spans="2:21" s="8" customFormat="1" ht="16.5" customHeight="1" x14ac:dyDescent="0.25">
      <c r="B39" s="158">
        <f>IF(MONTH(C39)=MONTH($C$1),WEEKNUM(C39,21))</f>
        <v>52</v>
      </c>
      <c r="C39" s="38">
        <f>C37+1</f>
        <v>42730</v>
      </c>
      <c r="D39" s="41"/>
      <c r="E39" s="111"/>
      <c r="F39" s="112"/>
      <c r="G39" s="126">
        <f>IF(L39="X",Gesamt!$D$9,
IF(K39="X",Gesamt!$D$10,
IF(F39-E39&lt;0,F39-E39+24,F39-E39)))</f>
        <v>0</v>
      </c>
      <c r="H39" s="120">
        <f t="shared" ref="H39:H42" si="60">SUM(M39:Q39)</f>
        <v>0</v>
      </c>
      <c r="I39" s="9">
        <f t="shared" ref="I39:I45" si="61">IF(AND(NOT(R40),WEEKDAY(C40,2)=7),
    IF(E39&gt;F39,F39,0),
    IF(AND(NOT(R39),WEEKDAY(C39,2)=7),
        IF(E39&gt;F39,24-E39,F39-E39),
        0))</f>
        <v>0</v>
      </c>
      <c r="J39" s="10">
        <f t="shared" ref="J39:J45" si="62">IF(AND(R39,R40),
    IF(E39&gt;F39,24-E39+F39,F39-E39),
    IF(R39,
        IF(E39&gt;F39,24-E39,F39-E39),
        IF(AND(R40,E39&gt;F39),F39,0)))</f>
        <v>0</v>
      </c>
      <c r="K39" s="7" t="str">
        <f t="shared" ref="K39:K42" si="63">IF(D39="Urlaub","X","")</f>
        <v/>
      </c>
      <c r="L39" s="11" t="str">
        <f t="shared" ref="L39:L44" si="64">IF(D39="Krank","X","")</f>
        <v/>
      </c>
      <c r="M39" s="12" t="str">
        <f t="shared" ref="M39:M45" si="65">IF(OR(R39,R40,WEEKDAY(C39,2)=7,WEEKDAY(C40,2)=7),"",SUM(S39:U39))</f>
        <v/>
      </c>
      <c r="N39" s="13">
        <f t="shared" ref="N39:N44" si="66">IF(R39,U39,"")</f>
        <v>0</v>
      </c>
      <c r="O39" s="13" t="str">
        <f t="shared" ref="O39:O44" si="67">IF(AND(NOT(R39),R40),SUM(S39:T39),"")</f>
        <v/>
      </c>
      <c r="P39" s="13" t="str">
        <f t="shared" ref="P39:P45" si="68">IF(AND(WEEKDAY(C39,2)=7,NOT(R39),NOT(R40)),U39,"")</f>
        <v/>
      </c>
      <c r="Q39" s="13" t="str">
        <f t="shared" ref="Q39:Q45" si="69">IF(AND(WEEKDAY(C40,2)=7,NOT(R39),NOT(R40)),SUM(S39:T39),"")</f>
        <v/>
      </c>
      <c r="R39" s="13" t="b">
        <f>NOT(ISERROR(MATCH(C39,Feiertage!$C:$C,0)))</f>
        <v>1</v>
      </c>
      <c r="S39" s="13">
        <f t="shared" ref="S39:S45" si="70">IF(OR(E39&gt;F39,F39&gt;6),
    IF(E39&lt;=6,6-E39,0),
    F39-E39)</f>
        <v>0</v>
      </c>
      <c r="T39" s="13">
        <f t="shared" ref="T39:T45" si="71">IF(E39&gt;F39,MIN(24-E39,4),
    IF(E39&gt;=20,F39-E39,MAX(F39-20,0)))</f>
        <v>0</v>
      </c>
      <c r="U39" s="13">
        <f t="shared" ref="U39:U45" si="72">IF(E39&gt;F39,MIN(F39,6),0)</f>
        <v>0</v>
      </c>
    </row>
    <row r="40" spans="2:21" s="8" customFormat="1" ht="16.5" customHeight="1" x14ac:dyDescent="0.25">
      <c r="B40" s="159"/>
      <c r="C40" s="39">
        <f>C39+1</f>
        <v>42731</v>
      </c>
      <c r="D40" s="42"/>
      <c r="E40" s="113"/>
      <c r="F40" s="114"/>
      <c r="G40" s="127">
        <f>IF(L40="X",Gesamt!$D$9,
IF(K40="X",Gesamt!$D$10,
IF(F40-E40&lt;0,F40-E40+24,F40-E40)))</f>
        <v>0</v>
      </c>
      <c r="H40" s="121">
        <f t="shared" si="60"/>
        <v>0</v>
      </c>
      <c r="I40" s="15">
        <f t="shared" si="61"/>
        <v>0</v>
      </c>
      <c r="J40" s="16">
        <f t="shared" si="62"/>
        <v>0</v>
      </c>
      <c r="K40" s="14" t="str">
        <f t="shared" si="63"/>
        <v/>
      </c>
      <c r="L40" s="17" t="str">
        <f t="shared" si="64"/>
        <v/>
      </c>
      <c r="M40" s="12">
        <f t="shared" si="65"/>
        <v>0</v>
      </c>
      <c r="N40" s="13" t="str">
        <f t="shared" si="66"/>
        <v/>
      </c>
      <c r="O40" s="13" t="str">
        <f t="shared" si="67"/>
        <v/>
      </c>
      <c r="P40" s="13" t="str">
        <f t="shared" si="68"/>
        <v/>
      </c>
      <c r="Q40" s="13" t="str">
        <f t="shared" si="69"/>
        <v/>
      </c>
      <c r="R40" s="13" t="b">
        <f>NOT(ISERROR(MATCH(C40,Feiertage!$C:$C,0)))</f>
        <v>0</v>
      </c>
      <c r="S40" s="13">
        <f t="shared" si="70"/>
        <v>0</v>
      </c>
      <c r="T40" s="13">
        <f t="shared" si="71"/>
        <v>0</v>
      </c>
      <c r="U40" s="13">
        <f t="shared" si="72"/>
        <v>0</v>
      </c>
    </row>
    <row r="41" spans="2:21" s="8" customFormat="1" ht="16.5" customHeight="1" x14ac:dyDescent="0.25">
      <c r="B41" s="159"/>
      <c r="C41" s="39">
        <f t="shared" ref="C41:C45" si="73">C40+1</f>
        <v>42732</v>
      </c>
      <c r="D41" s="42"/>
      <c r="E41" s="113"/>
      <c r="F41" s="114"/>
      <c r="G41" s="127">
        <f>IF(L41="X",Gesamt!$D$9,
IF(K41="X",Gesamt!$D$10,
IF(F41-E41&lt;0,F41-E41+24,F41-E41)))</f>
        <v>0</v>
      </c>
      <c r="H41" s="121">
        <f t="shared" si="60"/>
        <v>0</v>
      </c>
      <c r="I41" s="15">
        <f t="shared" si="61"/>
        <v>0</v>
      </c>
      <c r="J41" s="16">
        <f t="shared" si="62"/>
        <v>0</v>
      </c>
      <c r="K41" s="14" t="str">
        <f t="shared" si="63"/>
        <v/>
      </c>
      <c r="L41" s="17" t="str">
        <f t="shared" si="64"/>
        <v/>
      </c>
      <c r="M41" s="12">
        <f t="shared" si="65"/>
        <v>0</v>
      </c>
      <c r="N41" s="13" t="str">
        <f t="shared" si="66"/>
        <v/>
      </c>
      <c r="O41" s="13" t="str">
        <f t="shared" si="67"/>
        <v/>
      </c>
      <c r="P41" s="13" t="str">
        <f t="shared" si="68"/>
        <v/>
      </c>
      <c r="Q41" s="13" t="str">
        <f t="shared" si="69"/>
        <v/>
      </c>
      <c r="R41" s="13" t="b">
        <f>NOT(ISERROR(MATCH(C41,Feiertage!$C:$C,0)))</f>
        <v>0</v>
      </c>
      <c r="S41" s="13">
        <f t="shared" si="70"/>
        <v>0</v>
      </c>
      <c r="T41" s="13">
        <f t="shared" si="71"/>
        <v>0</v>
      </c>
      <c r="U41" s="13">
        <f t="shared" si="72"/>
        <v>0</v>
      </c>
    </row>
    <row r="42" spans="2:21" s="8" customFormat="1" ht="16.5" customHeight="1" x14ac:dyDescent="0.25">
      <c r="B42" s="159"/>
      <c r="C42" s="39">
        <f t="shared" si="73"/>
        <v>42733</v>
      </c>
      <c r="D42" s="43"/>
      <c r="E42" s="115"/>
      <c r="F42" s="116"/>
      <c r="G42" s="127">
        <f>IF(L42="X",Gesamt!$D$9,
IF(K42="X",Gesamt!$D$10,
IF(F42-E42&lt;0,F42-E42+24,F42-E42)))</f>
        <v>0</v>
      </c>
      <c r="H42" s="121">
        <f t="shared" si="60"/>
        <v>0</v>
      </c>
      <c r="I42" s="15">
        <f t="shared" si="61"/>
        <v>0</v>
      </c>
      <c r="J42" s="16">
        <f t="shared" si="62"/>
        <v>0</v>
      </c>
      <c r="K42" s="19" t="str">
        <f t="shared" si="63"/>
        <v/>
      </c>
      <c r="L42" s="17" t="str">
        <f t="shared" si="64"/>
        <v/>
      </c>
      <c r="M42" s="12">
        <f t="shared" si="65"/>
        <v>0</v>
      </c>
      <c r="N42" s="13" t="str">
        <f t="shared" si="66"/>
        <v/>
      </c>
      <c r="O42" s="13" t="str">
        <f t="shared" si="67"/>
        <v/>
      </c>
      <c r="P42" s="13" t="str">
        <f t="shared" si="68"/>
        <v/>
      </c>
      <c r="Q42" s="13" t="str">
        <f t="shared" si="69"/>
        <v/>
      </c>
      <c r="R42" s="13" t="b">
        <f>NOT(ISERROR(MATCH(C42,Feiertage!$C:$C,0)))</f>
        <v>0</v>
      </c>
      <c r="S42" s="13">
        <f t="shared" si="70"/>
        <v>0</v>
      </c>
      <c r="T42" s="13">
        <f t="shared" si="71"/>
        <v>0</v>
      </c>
      <c r="U42" s="13">
        <f t="shared" si="72"/>
        <v>0</v>
      </c>
    </row>
    <row r="43" spans="2:21" s="8" customFormat="1" ht="16.5" customHeight="1" x14ac:dyDescent="0.25">
      <c r="B43" s="159"/>
      <c r="C43" s="39">
        <f t="shared" si="73"/>
        <v>42734</v>
      </c>
      <c r="D43" s="43"/>
      <c r="E43" s="115"/>
      <c r="F43" s="116"/>
      <c r="G43" s="127">
        <f>IF(L43="X",Gesamt!$D$9,
IF(K43="X",Gesamt!$D$10,
IF(F43-E43&lt;0,F43-E43+24,F43-E43)))</f>
        <v>0</v>
      </c>
      <c r="H43" s="121">
        <f>SUM(M43:Q43)</f>
        <v>0</v>
      </c>
      <c r="I43" s="15">
        <f t="shared" si="61"/>
        <v>0</v>
      </c>
      <c r="J43" s="16">
        <f t="shared" si="62"/>
        <v>0</v>
      </c>
      <c r="K43" s="19" t="str">
        <f>IF(D43="Urlaub","X","")</f>
        <v/>
      </c>
      <c r="L43" s="17" t="str">
        <f t="shared" si="64"/>
        <v/>
      </c>
      <c r="M43" s="12">
        <f t="shared" si="65"/>
        <v>0</v>
      </c>
      <c r="N43" s="13" t="str">
        <f t="shared" si="66"/>
        <v/>
      </c>
      <c r="O43" s="13" t="str">
        <f t="shared" si="67"/>
        <v/>
      </c>
      <c r="P43" s="13" t="str">
        <f t="shared" si="68"/>
        <v/>
      </c>
      <c r="Q43" s="13" t="str">
        <f t="shared" si="69"/>
        <v/>
      </c>
      <c r="R43" s="13" t="b">
        <f>NOT(ISERROR(MATCH(C43,Feiertage!$C:$C,0)))</f>
        <v>0</v>
      </c>
      <c r="S43" s="13">
        <f t="shared" si="70"/>
        <v>0</v>
      </c>
      <c r="T43" s="13">
        <f t="shared" si="71"/>
        <v>0</v>
      </c>
      <c r="U43" s="13">
        <f t="shared" si="72"/>
        <v>0</v>
      </c>
    </row>
    <row r="44" spans="2:21" s="8" customFormat="1" ht="16.5" customHeight="1" x14ac:dyDescent="0.25">
      <c r="B44" s="159"/>
      <c r="C44" s="39">
        <f t="shared" si="73"/>
        <v>42735</v>
      </c>
      <c r="D44" s="43"/>
      <c r="E44" s="115"/>
      <c r="F44" s="116"/>
      <c r="G44" s="127">
        <f>IF(L44="X",Gesamt!$D$9,
IF(K44="X",Gesamt!$D$10,
IF(F44-E44&lt;0,F44-E44+24,F44-E44)))</f>
        <v>0</v>
      </c>
      <c r="H44" s="121">
        <f t="shared" ref="H44:H45" si="74">SUM(M44:Q44)</f>
        <v>0</v>
      </c>
      <c r="I44" s="15">
        <f t="shared" si="61"/>
        <v>0</v>
      </c>
      <c r="J44" s="16">
        <f t="shared" si="62"/>
        <v>0</v>
      </c>
      <c r="K44" s="19" t="str">
        <f>IF(D44="Urlaub","X","")</f>
        <v/>
      </c>
      <c r="L44" s="17" t="str">
        <f t="shared" si="64"/>
        <v/>
      </c>
      <c r="M44" s="20" t="str">
        <f t="shared" si="65"/>
        <v/>
      </c>
      <c r="N44" s="21" t="str">
        <f t="shared" si="66"/>
        <v/>
      </c>
      <c r="O44" s="21" t="str">
        <f t="shared" si="67"/>
        <v/>
      </c>
      <c r="P44" s="21" t="str">
        <f t="shared" si="68"/>
        <v/>
      </c>
      <c r="Q44" s="21">
        <f t="shared" si="69"/>
        <v>0</v>
      </c>
      <c r="R44" s="21" t="b">
        <f>NOT(ISERROR(MATCH(C44,Feiertage!$C:$C,0)))</f>
        <v>0</v>
      </c>
      <c r="S44" s="21">
        <f t="shared" si="70"/>
        <v>0</v>
      </c>
      <c r="T44" s="21">
        <f t="shared" si="71"/>
        <v>0</v>
      </c>
      <c r="U44" s="21">
        <f t="shared" si="72"/>
        <v>0</v>
      </c>
    </row>
    <row r="45" spans="2:21" s="28" customFormat="1" ht="16.5" customHeight="1" x14ac:dyDescent="0.25">
      <c r="B45" s="159"/>
      <c r="C45" s="40">
        <f t="shared" si="73"/>
        <v>42736</v>
      </c>
      <c r="D45" s="44"/>
      <c r="E45" s="117"/>
      <c r="F45" s="118"/>
      <c r="G45" s="128">
        <f>IF(L45="X",Gesamt!$D$9,
IF(K45="X",Gesamt!$D$10,
IF(F45-E45&lt;0,F45-E45+24,F45-E45)))</f>
        <v>0</v>
      </c>
      <c r="H45" s="122">
        <f t="shared" si="74"/>
        <v>0</v>
      </c>
      <c r="I45" s="22">
        <f t="shared" si="61"/>
        <v>0</v>
      </c>
      <c r="J45" s="23">
        <f t="shared" si="62"/>
        <v>0</v>
      </c>
      <c r="K45" s="24" t="str">
        <f>IF(D45="Urlaub","X","")</f>
        <v/>
      </c>
      <c r="L45" s="25" t="str">
        <f>IF(D45="Krank","X","")</f>
        <v/>
      </c>
      <c r="M45" s="26" t="str">
        <f t="shared" si="65"/>
        <v/>
      </c>
      <c r="N45" s="27" t="str">
        <f>IF(R45,U45,"")</f>
        <v/>
      </c>
      <c r="O45" s="27" t="str">
        <f>IF(AND(NOT(R45),R46),SUM(S45:T45),"")</f>
        <v/>
      </c>
      <c r="P45" s="27">
        <f t="shared" si="68"/>
        <v>0</v>
      </c>
      <c r="Q45" s="27" t="str">
        <f t="shared" si="69"/>
        <v/>
      </c>
      <c r="R45" s="27" t="b">
        <f>NOT(ISERROR(MATCH(C45,Feiertage!$C:$C,0)))</f>
        <v>0</v>
      </c>
      <c r="S45" s="27">
        <f t="shared" si="70"/>
        <v>0</v>
      </c>
      <c r="T45" s="27">
        <f t="shared" si="71"/>
        <v>0</v>
      </c>
      <c r="U45" s="27">
        <f t="shared" si="72"/>
        <v>0</v>
      </c>
    </row>
    <row r="46" spans="2:21" s="28" customFormat="1" ht="16.5" customHeight="1" thickBot="1" x14ac:dyDescent="0.3">
      <c r="B46" s="160"/>
      <c r="C46" s="109">
        <f>C45+1</f>
        <v>42737</v>
      </c>
      <c r="D46" s="110"/>
      <c r="E46" s="161" t="s">
        <v>56</v>
      </c>
      <c r="F46" s="162"/>
      <c r="G46" s="129">
        <f>SUM(G39:G45)</f>
        <v>0</v>
      </c>
      <c r="H46" s="123">
        <f>SUM(H39:H45)</f>
        <v>0</v>
      </c>
      <c r="I46" s="29">
        <f>SUM(I39:I45)</f>
        <v>0</v>
      </c>
      <c r="J46" s="30">
        <f>SUM(J39:J45)</f>
        <v>0</v>
      </c>
      <c r="K46" s="31">
        <f>COUNTIF(K39:K45,"X")</f>
        <v>0</v>
      </c>
      <c r="L46" s="32">
        <f>COUNTIF(L39:L45,"X")</f>
        <v>0</v>
      </c>
      <c r="M46" s="33"/>
      <c r="N46" s="34"/>
      <c r="O46" s="34"/>
      <c r="P46" s="34"/>
      <c r="Q46" s="34"/>
      <c r="R46" s="34" t="b">
        <f>NOT(ISERROR(MATCH(C46,Feiertage!$C:$C,0)))</f>
        <v>0</v>
      </c>
      <c r="S46" s="34"/>
      <c r="T46" s="34"/>
      <c r="U46" s="35"/>
    </row>
    <row r="47" spans="2:21" s="8" customFormat="1" ht="16.5" customHeight="1" x14ac:dyDescent="0.25">
      <c r="B47" s="158" t="b">
        <f>IF(MONTH(C47)=MONTH($C$1),WEEKNUM(C47,21))</f>
        <v>0</v>
      </c>
      <c r="C47" s="38">
        <f>C45+1</f>
        <v>42737</v>
      </c>
      <c r="D47" s="41"/>
      <c r="E47" s="111"/>
      <c r="F47" s="112"/>
      <c r="G47" s="126">
        <f>IF(L47="X",Gesamt!$D$9,
IF(K47="X",Gesamt!$D$10,
IF(F47-E47&lt;0,F47-E47+24,F47-E47)))</f>
        <v>0</v>
      </c>
      <c r="H47" s="120">
        <f t="shared" ref="H47:H50" si="75">SUM(M47:Q47)</f>
        <v>0</v>
      </c>
      <c r="I47" s="9">
        <f t="shared" ref="I47:I53" si="76">IF(AND(NOT(R48),WEEKDAY(C48,2)=7),
    IF(E47&gt;F47,F47,0),
    IF(AND(NOT(R47),WEEKDAY(C47,2)=7),
        IF(E47&gt;F47,24-E47,F47-E47),
        0))</f>
        <v>0</v>
      </c>
      <c r="J47" s="10">
        <f t="shared" ref="J47:J53" si="77">IF(AND(R47,R48),
    IF(E47&gt;F47,24-E47+F47,F47-E47),
    IF(R47,
        IF(E47&gt;F47,24-E47,F47-E47),
        IF(AND(R48,E47&gt;F47),F47,0)))</f>
        <v>0</v>
      </c>
      <c r="K47" s="7" t="str">
        <f t="shared" ref="K47:K50" si="78">IF(D47="Urlaub","X","")</f>
        <v/>
      </c>
      <c r="L47" s="11" t="str">
        <f t="shared" ref="L47:L52" si="79">IF(D47="Krank","X","")</f>
        <v/>
      </c>
      <c r="M47" s="12">
        <f t="shared" ref="M47:M53" si="80">IF(OR(R47,R48,WEEKDAY(C47,2)=7,WEEKDAY(C48,2)=7),"",SUM(S47:U47))</f>
        <v>0</v>
      </c>
      <c r="N47" s="13" t="str">
        <f t="shared" ref="N47:N52" si="81">IF(R47,U47,"")</f>
        <v/>
      </c>
      <c r="O47" s="13" t="str">
        <f t="shared" ref="O47:O52" si="82">IF(AND(NOT(R47),R48),SUM(S47:T47),"")</f>
        <v/>
      </c>
      <c r="P47" s="13" t="str">
        <f t="shared" ref="P47:P53" si="83">IF(AND(WEEKDAY(C47,2)=7,NOT(R47),NOT(R48)),U47,"")</f>
        <v/>
      </c>
      <c r="Q47" s="13" t="str">
        <f t="shared" ref="Q47:Q53" si="84">IF(AND(WEEKDAY(C48,2)=7,NOT(R47),NOT(R48)),SUM(S47:T47),"")</f>
        <v/>
      </c>
      <c r="R47" s="13" t="b">
        <f>NOT(ISERROR(MATCH(C47,Feiertage!$C:$C,0)))</f>
        <v>0</v>
      </c>
      <c r="S47" s="13">
        <f t="shared" ref="S47:S53" si="85">IF(OR(E47&gt;F47,F47&gt;6),
    IF(E47&lt;=6,6-E47,0),
    F47-E47)</f>
        <v>0</v>
      </c>
      <c r="T47" s="13">
        <f t="shared" ref="T47:T53" si="86">IF(E47&gt;F47,MIN(24-E47,4),
    IF(E47&gt;=20,F47-E47,MAX(F47-20,0)))</f>
        <v>0</v>
      </c>
      <c r="U47" s="13">
        <f t="shared" ref="U47:U53" si="87">IF(E47&gt;F47,MIN(F47,6),0)</f>
        <v>0</v>
      </c>
    </row>
    <row r="48" spans="2:21" s="8" customFormat="1" ht="16.5" customHeight="1" x14ac:dyDescent="0.25">
      <c r="B48" s="159"/>
      <c r="C48" s="39">
        <f>C47+1</f>
        <v>42738</v>
      </c>
      <c r="D48" s="42"/>
      <c r="E48" s="113"/>
      <c r="F48" s="114"/>
      <c r="G48" s="127">
        <f>IF(L48="X",Gesamt!$D$9,
IF(K48="X",Gesamt!$D$10,
IF(F48-E48&lt;0,F48-E48+24,F48-E48)))</f>
        <v>0</v>
      </c>
      <c r="H48" s="121">
        <f t="shared" si="75"/>
        <v>0</v>
      </c>
      <c r="I48" s="15">
        <f t="shared" si="76"/>
        <v>0</v>
      </c>
      <c r="J48" s="16">
        <f t="shared" si="77"/>
        <v>0</v>
      </c>
      <c r="K48" s="14" t="str">
        <f t="shared" si="78"/>
        <v/>
      </c>
      <c r="L48" s="17" t="str">
        <f t="shared" si="79"/>
        <v/>
      </c>
      <c r="M48" s="12">
        <f t="shared" si="80"/>
        <v>0</v>
      </c>
      <c r="N48" s="13" t="str">
        <f t="shared" si="81"/>
        <v/>
      </c>
      <c r="O48" s="13" t="str">
        <f t="shared" si="82"/>
        <v/>
      </c>
      <c r="P48" s="13" t="str">
        <f t="shared" si="83"/>
        <v/>
      </c>
      <c r="Q48" s="13" t="str">
        <f t="shared" si="84"/>
        <v/>
      </c>
      <c r="R48" s="13" t="b">
        <f>NOT(ISERROR(MATCH(C48,Feiertage!$C:$C,0)))</f>
        <v>0</v>
      </c>
      <c r="S48" s="13">
        <f t="shared" si="85"/>
        <v>0</v>
      </c>
      <c r="T48" s="13">
        <f t="shared" si="86"/>
        <v>0</v>
      </c>
      <c r="U48" s="13">
        <f t="shared" si="87"/>
        <v>0</v>
      </c>
    </row>
    <row r="49" spans="2:21" s="8" customFormat="1" ht="16.5" customHeight="1" x14ac:dyDescent="0.25">
      <c r="B49" s="159"/>
      <c r="C49" s="39">
        <f t="shared" ref="C49:C53" si="88">C48+1</f>
        <v>42739</v>
      </c>
      <c r="D49" s="42"/>
      <c r="E49" s="113"/>
      <c r="F49" s="114"/>
      <c r="G49" s="127">
        <f>IF(L49="X",Gesamt!$D$9,
IF(K49="X",Gesamt!$D$10,
IF(F49-E49&lt;0,F49-E49+24,F49-E49)))</f>
        <v>0</v>
      </c>
      <c r="H49" s="121">
        <f t="shared" si="75"/>
        <v>0</v>
      </c>
      <c r="I49" s="15">
        <f t="shared" si="76"/>
        <v>0</v>
      </c>
      <c r="J49" s="16">
        <f t="shared" si="77"/>
        <v>0</v>
      </c>
      <c r="K49" s="14" t="str">
        <f t="shared" si="78"/>
        <v/>
      </c>
      <c r="L49" s="17" t="str">
        <f t="shared" si="79"/>
        <v/>
      </c>
      <c r="M49" s="12">
        <f t="shared" si="80"/>
        <v>0</v>
      </c>
      <c r="N49" s="13" t="str">
        <f t="shared" si="81"/>
        <v/>
      </c>
      <c r="O49" s="13" t="str">
        <f t="shared" si="82"/>
        <v/>
      </c>
      <c r="P49" s="13" t="str">
        <f t="shared" si="83"/>
        <v/>
      </c>
      <c r="Q49" s="13" t="str">
        <f t="shared" si="84"/>
        <v/>
      </c>
      <c r="R49" s="13" t="b">
        <f>NOT(ISERROR(MATCH(C49,Feiertage!$C:$C,0)))</f>
        <v>0</v>
      </c>
      <c r="S49" s="13">
        <f t="shared" si="85"/>
        <v>0</v>
      </c>
      <c r="T49" s="13">
        <f t="shared" si="86"/>
        <v>0</v>
      </c>
      <c r="U49" s="13">
        <f t="shared" si="87"/>
        <v>0</v>
      </c>
    </row>
    <row r="50" spans="2:21" s="8" customFormat="1" ht="16.5" customHeight="1" x14ac:dyDescent="0.25">
      <c r="B50" s="159"/>
      <c r="C50" s="39">
        <f t="shared" si="88"/>
        <v>42740</v>
      </c>
      <c r="D50" s="43"/>
      <c r="E50" s="115"/>
      <c r="F50" s="116"/>
      <c r="G50" s="127">
        <f>IF(L50="X",Gesamt!$D$9,
IF(K50="X",Gesamt!$D$10,
IF(F50-E50&lt;0,F50-E50+24,F50-E50)))</f>
        <v>0</v>
      </c>
      <c r="H50" s="121">
        <f t="shared" si="75"/>
        <v>0</v>
      </c>
      <c r="I50" s="15">
        <f t="shared" si="76"/>
        <v>0</v>
      </c>
      <c r="J50" s="16">
        <f t="shared" si="77"/>
        <v>0</v>
      </c>
      <c r="K50" s="19" t="str">
        <f t="shared" si="78"/>
        <v/>
      </c>
      <c r="L50" s="17" t="str">
        <f t="shared" si="79"/>
        <v/>
      </c>
      <c r="M50" s="12">
        <f t="shared" si="80"/>
        <v>0</v>
      </c>
      <c r="N50" s="13" t="str">
        <f t="shared" si="81"/>
        <v/>
      </c>
      <c r="O50" s="13" t="str">
        <f t="shared" si="82"/>
        <v/>
      </c>
      <c r="P50" s="13" t="str">
        <f t="shared" si="83"/>
        <v/>
      </c>
      <c r="Q50" s="13" t="str">
        <f t="shared" si="84"/>
        <v/>
      </c>
      <c r="R50" s="13" t="b">
        <f>NOT(ISERROR(MATCH(C50,Feiertage!$C:$C,0)))</f>
        <v>0</v>
      </c>
      <c r="S50" s="13">
        <f t="shared" si="85"/>
        <v>0</v>
      </c>
      <c r="T50" s="13">
        <f t="shared" si="86"/>
        <v>0</v>
      </c>
      <c r="U50" s="13">
        <f t="shared" si="87"/>
        <v>0</v>
      </c>
    </row>
    <row r="51" spans="2:21" s="8" customFormat="1" ht="16.5" customHeight="1" x14ac:dyDescent="0.25">
      <c r="B51" s="159"/>
      <c r="C51" s="39">
        <f t="shared" si="88"/>
        <v>42741</v>
      </c>
      <c r="D51" s="43"/>
      <c r="E51" s="115"/>
      <c r="F51" s="116"/>
      <c r="G51" s="127">
        <f>IF(L51="X",Gesamt!$D$9,
IF(K51="X",Gesamt!$D$10,
IF(F51-E51&lt;0,F51-E51+24,F51-E51)))</f>
        <v>0</v>
      </c>
      <c r="H51" s="121">
        <f>SUM(M51:Q51)</f>
        <v>0</v>
      </c>
      <c r="I51" s="15">
        <f t="shared" si="76"/>
        <v>0</v>
      </c>
      <c r="J51" s="16">
        <f t="shared" si="77"/>
        <v>0</v>
      </c>
      <c r="K51" s="19" t="str">
        <f>IF(D51="Urlaub","X","")</f>
        <v/>
      </c>
      <c r="L51" s="17" t="str">
        <f t="shared" si="79"/>
        <v/>
      </c>
      <c r="M51" s="12">
        <f t="shared" si="80"/>
        <v>0</v>
      </c>
      <c r="N51" s="13" t="str">
        <f t="shared" si="81"/>
        <v/>
      </c>
      <c r="O51" s="13" t="str">
        <f t="shared" si="82"/>
        <v/>
      </c>
      <c r="P51" s="13" t="str">
        <f t="shared" si="83"/>
        <v/>
      </c>
      <c r="Q51" s="13" t="str">
        <f t="shared" si="84"/>
        <v/>
      </c>
      <c r="R51" s="13" t="b">
        <f>NOT(ISERROR(MATCH(C51,Feiertage!$C:$C,0)))</f>
        <v>0</v>
      </c>
      <c r="S51" s="13">
        <f t="shared" si="85"/>
        <v>0</v>
      </c>
      <c r="T51" s="13">
        <f t="shared" si="86"/>
        <v>0</v>
      </c>
      <c r="U51" s="13">
        <f t="shared" si="87"/>
        <v>0</v>
      </c>
    </row>
    <row r="52" spans="2:21" s="8" customFormat="1" ht="16.5" customHeight="1" x14ac:dyDescent="0.25">
      <c r="B52" s="159"/>
      <c r="C52" s="39">
        <f t="shared" si="88"/>
        <v>42742</v>
      </c>
      <c r="D52" s="43"/>
      <c r="E52" s="115"/>
      <c r="F52" s="116"/>
      <c r="G52" s="127">
        <f>IF(L52="X",Gesamt!$D$9,
IF(K52="X",Gesamt!$D$10,
IF(F52-E52&lt;0,F52-E52+24,F52-E52)))</f>
        <v>0</v>
      </c>
      <c r="H52" s="121">
        <f t="shared" ref="H52:H53" si="89">SUM(M52:Q52)</f>
        <v>0</v>
      </c>
      <c r="I52" s="15">
        <f t="shared" si="76"/>
        <v>0</v>
      </c>
      <c r="J52" s="16">
        <f t="shared" si="77"/>
        <v>0</v>
      </c>
      <c r="K52" s="19" t="str">
        <f>IF(D52="Urlaub","X","")</f>
        <v/>
      </c>
      <c r="L52" s="17" t="str">
        <f t="shared" si="79"/>
        <v/>
      </c>
      <c r="M52" s="20" t="str">
        <f t="shared" si="80"/>
        <v/>
      </c>
      <c r="N52" s="21" t="str">
        <f t="shared" si="81"/>
        <v/>
      </c>
      <c r="O52" s="21" t="str">
        <f t="shared" si="82"/>
        <v/>
      </c>
      <c r="P52" s="21" t="str">
        <f t="shared" si="83"/>
        <v/>
      </c>
      <c r="Q52" s="21">
        <f t="shared" si="84"/>
        <v>0</v>
      </c>
      <c r="R52" s="21" t="b">
        <f>NOT(ISERROR(MATCH(C52,Feiertage!$C:$C,0)))</f>
        <v>0</v>
      </c>
      <c r="S52" s="21">
        <f t="shared" si="85"/>
        <v>0</v>
      </c>
      <c r="T52" s="21">
        <f t="shared" si="86"/>
        <v>0</v>
      </c>
      <c r="U52" s="21">
        <f t="shared" si="87"/>
        <v>0</v>
      </c>
    </row>
    <row r="53" spans="2:21" s="28" customFormat="1" ht="16.5" customHeight="1" x14ac:dyDescent="0.25">
      <c r="B53" s="159"/>
      <c r="C53" s="40">
        <f t="shared" si="88"/>
        <v>42743</v>
      </c>
      <c r="D53" s="44"/>
      <c r="E53" s="117"/>
      <c r="F53" s="118"/>
      <c r="G53" s="128">
        <f>IF(L53="X",Gesamt!$D$9,
IF(K53="X",Gesamt!$D$10,
IF(F53-E53&lt;0,F53-E53+24,F53-E53)))</f>
        <v>0</v>
      </c>
      <c r="H53" s="122">
        <f t="shared" si="89"/>
        <v>0</v>
      </c>
      <c r="I53" s="22">
        <f t="shared" si="76"/>
        <v>0</v>
      </c>
      <c r="J53" s="23">
        <f t="shared" si="77"/>
        <v>0</v>
      </c>
      <c r="K53" s="24" t="str">
        <f>IF(D53="Urlaub","X","")</f>
        <v/>
      </c>
      <c r="L53" s="25" t="str">
        <f>IF(D53="Krank","X","")</f>
        <v/>
      </c>
      <c r="M53" s="26" t="str">
        <f t="shared" si="80"/>
        <v/>
      </c>
      <c r="N53" s="27" t="str">
        <f>IF(R53,U53,"")</f>
        <v/>
      </c>
      <c r="O53" s="27" t="str">
        <f>IF(AND(NOT(R53),R54),SUM(S53:T53),"")</f>
        <v/>
      </c>
      <c r="P53" s="27">
        <f t="shared" si="83"/>
        <v>0</v>
      </c>
      <c r="Q53" s="27" t="str">
        <f t="shared" si="84"/>
        <v/>
      </c>
      <c r="R53" s="27" t="b">
        <f>NOT(ISERROR(MATCH(C53,Feiertage!$C:$C,0)))</f>
        <v>0</v>
      </c>
      <c r="S53" s="27">
        <f t="shared" si="85"/>
        <v>0</v>
      </c>
      <c r="T53" s="27">
        <f t="shared" si="86"/>
        <v>0</v>
      </c>
      <c r="U53" s="27">
        <f t="shared" si="87"/>
        <v>0</v>
      </c>
    </row>
    <row r="54" spans="2:21" s="28" customFormat="1" ht="16.5" customHeight="1" thickBot="1" x14ac:dyDescent="0.3">
      <c r="B54" s="160"/>
      <c r="C54" s="109">
        <f>C53+1</f>
        <v>42744</v>
      </c>
      <c r="D54" s="110"/>
      <c r="E54" s="161" t="s">
        <v>56</v>
      </c>
      <c r="F54" s="162"/>
      <c r="G54" s="130">
        <f>SUM(G47:G53)</f>
        <v>0</v>
      </c>
      <c r="H54" s="124">
        <f>SUM(H47:H53)</f>
        <v>0</v>
      </c>
      <c r="I54" s="60">
        <f>SUM(I47:I53)</f>
        <v>0</v>
      </c>
      <c r="J54" s="61">
        <f>SUM(J47:J53)</f>
        <v>0</v>
      </c>
      <c r="K54" s="62">
        <f>COUNTIF(K47:K53,"X")</f>
        <v>0</v>
      </c>
      <c r="L54" s="63">
        <f>COUNTIF(L47:L53,"X")</f>
        <v>0</v>
      </c>
      <c r="M54" s="33"/>
      <c r="N54" s="34"/>
      <c r="O54" s="34"/>
      <c r="P54" s="34"/>
      <c r="Q54" s="34"/>
      <c r="R54" s="34" t="b">
        <f>NOT(ISERROR(MATCH(C54,Feiertage!$C:$C,0)))</f>
        <v>0</v>
      </c>
      <c r="S54" s="34"/>
      <c r="T54" s="34"/>
      <c r="U54" s="35"/>
    </row>
    <row r="55" spans="2:21" s="28" customFormat="1" ht="16.5" customHeight="1" thickTop="1" thickBot="1" x14ac:dyDescent="0.3">
      <c r="B55" s="48"/>
      <c r="C55" s="166"/>
      <c r="D55" s="167"/>
      <c r="E55" s="163" t="s">
        <v>20</v>
      </c>
      <c r="F55" s="164"/>
      <c r="G55" s="131">
        <f ca="1">SUMIF($E$7:$F$54,"Woche",G$7:G$54)</f>
        <v>0</v>
      </c>
      <c r="H55" s="125">
        <f t="shared" ref="H55:L55" ca="1" si="90">SUMIF($E$7:$F$54,"Woche",H$7:H$54)</f>
        <v>0</v>
      </c>
      <c r="I55" s="64">
        <f t="shared" ca="1" si="90"/>
        <v>0</v>
      </c>
      <c r="J55" s="65">
        <f t="shared" ca="1" si="90"/>
        <v>0</v>
      </c>
      <c r="K55" s="66">
        <f t="shared" ca="1" si="90"/>
        <v>0</v>
      </c>
      <c r="L55" s="67">
        <f t="shared" ca="1" si="90"/>
        <v>0</v>
      </c>
      <c r="M55" s="36"/>
      <c r="N55" s="36"/>
      <c r="O55" s="37"/>
      <c r="P55" s="36"/>
      <c r="Q55" s="36"/>
      <c r="T55" s="5"/>
      <c r="U55" s="5"/>
    </row>
  </sheetData>
  <mergeCells count="27">
    <mergeCell ref="C1:L1"/>
    <mergeCell ref="D2:E2"/>
    <mergeCell ref="D4:E4"/>
    <mergeCell ref="H4:K4"/>
    <mergeCell ref="M5:M6"/>
    <mergeCell ref="B23:B30"/>
    <mergeCell ref="E30:F30"/>
    <mergeCell ref="O5:O6"/>
    <mergeCell ref="P5:P6"/>
    <mergeCell ref="Q5:Q6"/>
    <mergeCell ref="N5:N6"/>
    <mergeCell ref="U5:U6"/>
    <mergeCell ref="B7:B14"/>
    <mergeCell ref="E14:F14"/>
    <mergeCell ref="B15:B22"/>
    <mergeCell ref="E22:F22"/>
    <mergeCell ref="R5:R6"/>
    <mergeCell ref="S5:S6"/>
    <mergeCell ref="T5:T6"/>
    <mergeCell ref="C55:D55"/>
    <mergeCell ref="E55:F55"/>
    <mergeCell ref="B31:B38"/>
    <mergeCell ref="E38:F38"/>
    <mergeCell ref="B39:B46"/>
    <mergeCell ref="E46:F46"/>
    <mergeCell ref="B47:B54"/>
    <mergeCell ref="E54:F54"/>
  </mergeCells>
  <conditionalFormatting sqref="C7:C53">
    <cfRule type="expression" dxfId="1" priority="11">
      <formula>OR(WEEKDAY(C7,2)=6,WEEKDAY(C7,2)=7,R7)</formula>
    </cfRule>
    <cfRule type="expression" dxfId="0" priority="12">
      <formula>MONTH(C7)&lt;&gt;MONTH($C$1)</formula>
    </cfRule>
  </conditionalFormatting>
  <pageMargins left="0.70866141732283472" right="0.11811023622047245" top="0.59055118110236227" bottom="0.59055118110236227" header="0.78740157480314965" footer="0.78740157480314965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14</vt:i4>
      </vt:variant>
      <vt:variant>
        <vt:lpstr>Benannte Bereiche</vt:lpstr>
      </vt:variant>
      <vt:variant>
        <vt:i4>13</vt:i4>
      </vt:variant>
    </vt:vector>
  </HeadingPairs>
  <TitlesOfParts>
    <vt:vector size="27" baseType="lpstr">
      <vt:lpstr>Gesamt</vt:lpstr>
      <vt:lpstr>Feiertage</vt:lpstr>
      <vt:lpstr>Jan</vt:lpstr>
      <vt:lpstr>Feb</vt:lpstr>
      <vt:lpstr>Mrz</vt:lpstr>
      <vt:lpstr>Apr</vt:lpstr>
      <vt:lpstr>Mai</vt:lpstr>
      <vt:lpstr>Jun</vt:lpstr>
      <vt:lpstr>Jul</vt:lpstr>
      <vt:lpstr>Aug</vt:lpstr>
      <vt:lpstr>Sep</vt:lpstr>
      <vt:lpstr>Okt</vt:lpstr>
      <vt:lpstr>Nov</vt:lpstr>
      <vt:lpstr>Dez</vt:lpstr>
      <vt:lpstr>Apr!Druckbereich</vt:lpstr>
      <vt:lpstr>Aug!Druckbereich</vt:lpstr>
      <vt:lpstr>Dez!Druckbereich</vt:lpstr>
      <vt:lpstr>Feb!Druckbereich</vt:lpstr>
      <vt:lpstr>Gesamt!Druckbereich</vt:lpstr>
      <vt:lpstr>Jan!Druckbereich</vt:lpstr>
      <vt:lpstr>Jul!Druckbereich</vt:lpstr>
      <vt:lpstr>Jun!Druckbereich</vt:lpstr>
      <vt:lpstr>Mai!Druckbereich</vt:lpstr>
      <vt:lpstr>Mrz!Druckbereich</vt:lpstr>
      <vt:lpstr>Nov!Druckbereich</vt:lpstr>
      <vt:lpstr>Okt!Druckbereich</vt:lpstr>
      <vt:lpstr>Sep!Druckbereich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2015-12-24T22:11:34Z</dcterms:created>
  <dcterms:modified xsi:type="dcterms:W3CDTF">2015-12-25T13:34:46Z</dcterms:modified>
</cp:coreProperties>
</file>