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5985" yWindow="1275" windowWidth="14115" windowHeight="7995" tabRatio="751"/>
  </bookViews>
  <sheets>
    <sheet name="Börse" sheetId="47" r:id="rId1"/>
  </sheets>
  <definedNames>
    <definedName name="Einheit">Börse!#REF!</definedName>
    <definedName name="mitoderohnedividende">Börse!#REF!</definedName>
  </definedNames>
  <calcPr calcId="144525" iterate="1"/>
</workbook>
</file>

<file path=xl/calcChain.xml><?xml version="1.0" encoding="utf-8"?>
<calcChain xmlns="http://schemas.openxmlformats.org/spreadsheetml/2006/main">
  <c r="L9" i="47" l="1"/>
  <c r="M9" i="47"/>
  <c r="N9" i="47"/>
  <c r="O9" i="47"/>
  <c r="P9" i="47"/>
  <c r="Q9" i="47"/>
  <c r="R9" i="47"/>
  <c r="S9" i="47"/>
  <c r="T9" i="47"/>
  <c r="U9" i="47"/>
  <c r="L10" i="47"/>
  <c r="M10" i="47"/>
  <c r="N10" i="47"/>
  <c r="O10" i="47"/>
  <c r="P10" i="47"/>
  <c r="Q10" i="47"/>
  <c r="R10" i="47"/>
  <c r="S10" i="47"/>
  <c r="G15" i="47"/>
  <c r="L11" i="47"/>
  <c r="N11" i="47"/>
  <c r="O11" i="47"/>
  <c r="P11" i="47"/>
  <c r="Q11" i="47"/>
  <c r="R11" i="47"/>
  <c r="S11" i="47"/>
  <c r="U11" i="47"/>
  <c r="H9" i="47" l="1"/>
  <c r="U10" i="47"/>
  <c r="M11" i="47"/>
  <c r="I9" i="47"/>
  <c r="K9" i="47"/>
  <c r="J9" i="47"/>
  <c r="K11" i="47"/>
  <c r="M15" i="47"/>
  <c r="N6" i="47"/>
  <c r="N7" i="47"/>
  <c r="N8" i="47"/>
  <c r="N12" i="47"/>
  <c r="N13" i="47"/>
  <c r="N14" i="47"/>
  <c r="N15" i="47"/>
  <c r="N16" i="47"/>
  <c r="M6" i="47"/>
  <c r="M7" i="47"/>
  <c r="M8" i="47"/>
  <c r="M14" i="47"/>
  <c r="M16" i="47"/>
  <c r="L6" i="47"/>
  <c r="T6" i="47"/>
  <c r="T7" i="47"/>
  <c r="T8" i="47"/>
  <c r="T12" i="47"/>
  <c r="T13" i="47"/>
  <c r="T15" i="47"/>
  <c r="T16" i="47"/>
  <c r="U6" i="47"/>
  <c r="O6" i="47"/>
  <c r="O7" i="47"/>
  <c r="O8" i="47"/>
  <c r="O12" i="47"/>
  <c r="O13" i="47"/>
  <c r="O15" i="47"/>
  <c r="O16" i="47"/>
  <c r="R6" i="47"/>
  <c r="R7" i="47"/>
  <c r="R8" i="47"/>
  <c r="R12" i="47"/>
  <c r="R13" i="47"/>
  <c r="R14" i="47"/>
  <c r="R15" i="47"/>
  <c r="R16" i="47"/>
  <c r="U7" i="47"/>
  <c r="U8" i="47"/>
  <c r="U14" i="47"/>
  <c r="U16" i="47"/>
  <c r="S7" i="47"/>
  <c r="S12" i="47"/>
  <c r="S13" i="47"/>
  <c r="S14" i="47"/>
  <c r="S15" i="47"/>
  <c r="P7" i="47"/>
  <c r="P8" i="47"/>
  <c r="P12" i="47"/>
  <c r="P13" i="47"/>
  <c r="P14" i="47"/>
  <c r="P15" i="47"/>
  <c r="P16" i="47"/>
  <c r="Q6" i="47"/>
  <c r="L7" i="47"/>
  <c r="L8" i="47"/>
  <c r="L12" i="47"/>
  <c r="L13" i="47"/>
  <c r="L14" i="47"/>
  <c r="L15" i="47"/>
  <c r="L16" i="47"/>
  <c r="Q7" i="47"/>
  <c r="Q8" i="47"/>
  <c r="Q12" i="47"/>
  <c r="Q13" i="47"/>
  <c r="Q14" i="47"/>
  <c r="Q15" i="47"/>
  <c r="Q16" i="47"/>
  <c r="H7" i="47" l="1"/>
  <c r="K10" i="47"/>
  <c r="M13" i="47"/>
  <c r="M12" i="47"/>
  <c r="O14" i="47"/>
  <c r="H14" i="47" s="1"/>
  <c r="I13" i="47"/>
  <c r="I6" i="47"/>
  <c r="I16" i="47"/>
  <c r="I12" i="47"/>
  <c r="I8" i="47"/>
  <c r="I7" i="47"/>
  <c r="J7" i="47"/>
  <c r="K7" i="47"/>
  <c r="K14" i="47"/>
  <c r="H11" i="47" l="1"/>
  <c r="H10" i="47"/>
  <c r="F8" i="47" l="1"/>
  <c r="H8" i="47" s="1"/>
  <c r="G14" i="47"/>
  <c r="T11" i="47" l="1"/>
  <c r="T10" i="47"/>
  <c r="J8" i="47"/>
  <c r="K8" i="47"/>
  <c r="T14" i="47"/>
  <c r="U15" i="47"/>
  <c r="H15" i="47" s="1"/>
  <c r="S8" i="47"/>
  <c r="U12" i="47"/>
  <c r="H12" i="47" s="1"/>
  <c r="U13" i="47"/>
  <c r="H13" i="47" s="1"/>
  <c r="G8" i="47"/>
  <c r="G13" i="47"/>
  <c r="I15" i="47" l="1"/>
  <c r="I10" i="47"/>
  <c r="J10" i="47"/>
  <c r="I11" i="47"/>
  <c r="J11" i="47"/>
  <c r="I14" i="47"/>
  <c r="K15" i="47"/>
  <c r="J15" i="47"/>
  <c r="K13" i="47"/>
  <c r="J13" i="47"/>
  <c r="J14" i="47"/>
  <c r="K12" i="47"/>
  <c r="J12" i="47"/>
  <c r="G12" i="47"/>
  <c r="G11" i="47" s="1"/>
  <c r="G10" i="47" s="1"/>
  <c r="G9" i="47" s="1"/>
  <c r="F16" i="47" l="1"/>
  <c r="H16" i="47" s="1"/>
  <c r="J16" i="47" l="1"/>
  <c r="S16" i="47"/>
  <c r="K16" i="47"/>
  <c r="G16" i="47" l="1"/>
  <c r="G7" i="47" l="1"/>
  <c r="F6" i="47"/>
  <c r="H6" i="47" s="1"/>
  <c r="K6" i="47" l="1"/>
  <c r="J6" i="47"/>
  <c r="S6" i="47"/>
  <c r="G6" i="47"/>
</calcChain>
</file>

<file path=xl/sharedStrings.xml><?xml version="1.0" encoding="utf-8"?>
<sst xmlns="http://schemas.openxmlformats.org/spreadsheetml/2006/main" count="40" uniqueCount="29">
  <si>
    <t>Umsätze</t>
  </si>
  <si>
    <t>Datum</t>
  </si>
  <si>
    <t>Name</t>
  </si>
  <si>
    <t>ISIN</t>
  </si>
  <si>
    <t>Anzahl</t>
  </si>
  <si>
    <t>Vonovia</t>
  </si>
  <si>
    <t>DE000A1ML7J1</t>
  </si>
  <si>
    <t>Einblenden</t>
  </si>
  <si>
    <t>DE0008490962</t>
  </si>
  <si>
    <t>Ausblenden</t>
  </si>
  <si>
    <t>Noch vorhanden ST</t>
  </si>
  <si>
    <t>Aus</t>
  </si>
  <si>
    <t>Verkäufe nach Kauf und vor im Depot</t>
  </si>
  <si>
    <t>Im Depot seit</t>
  </si>
  <si>
    <t>Verkauft vor im Depot</t>
  </si>
  <si>
    <t>Vorhanden bis im Depot seit</t>
  </si>
  <si>
    <t>Gekauft vor Kauf</t>
  </si>
  <si>
    <t>Verkauft nach im Depot</t>
  </si>
  <si>
    <t>Gekauft vor Kauf und im Depot seit</t>
  </si>
  <si>
    <t>Verkäufe vor Kauf und vor im Depot</t>
  </si>
  <si>
    <t>Gekauft nach Kauf</t>
  </si>
  <si>
    <t>Gekauft nach Kauf und vor im Depot</t>
  </si>
  <si>
    <t>Gekauft vor im Depot</t>
  </si>
  <si>
    <t>Noch vorhanden Test 3</t>
  </si>
  <si>
    <t>Noch vorhanden Test 4</t>
  </si>
  <si>
    <t>Broker</t>
  </si>
  <si>
    <t>DWS Fond</t>
  </si>
  <si>
    <t>Noch vorhanden Test 5</t>
  </si>
  <si>
    <t>Noch vorhanden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</si>
</sst>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00"/>
    <numFmt numFmtId="166" formatCode="_-* #,##0.00\ [$€-1]_-;\-* #,##0.00\ [$€-1]_-;_-* &quot;-&quot;??\ [$€-1]_-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8EBCF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500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0" fontId="6" fillId="0" borderId="0"/>
    <xf numFmtId="0" fontId="2" fillId="0" borderId="0"/>
    <xf numFmtId="166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64" fontId="3" fillId="2" borderId="9" xfId="0" applyNumberFormat="1" applyFont="1" applyFill="1" applyBorder="1" applyAlignment="1"/>
    <xf numFmtId="164" fontId="4" fillId="2" borderId="9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65" fontId="4" fillId="2" borderId="9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/>
    <xf numFmtId="0" fontId="0" fillId="0" borderId="4" xfId="0" applyBorder="1" applyAlignment="1">
      <alignment horizontal="center"/>
    </xf>
    <xf numFmtId="164" fontId="7" fillId="0" borderId="10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left"/>
    </xf>
    <xf numFmtId="164" fontId="7" fillId="4" borderId="10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</cellXfs>
  <cellStyles count="12">
    <cellStyle name="Euro" xfId="3"/>
    <cellStyle name="Prozent 2" xfId="4"/>
    <cellStyle name="Prozent 3" xfId="5"/>
    <cellStyle name="Prozent 4" xfId="6"/>
    <cellStyle name="Standard" xfId="0" builtinId="0"/>
    <cellStyle name="Standard 2" xfId="7"/>
    <cellStyle name="Standard 3" xfId="2"/>
    <cellStyle name="Standard 4" xfId="8"/>
    <cellStyle name="Standard 5" xfId="9"/>
    <cellStyle name="Standard 6" xfId="1"/>
    <cellStyle name="Währung 2" xfId="10"/>
    <cellStyle name="Währung 3" xfId="11"/>
  </cellStyles>
  <dxfs count="57"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numFmt numFmtId="14" formatCode="0.00%"/>
    </dxf>
    <dxf>
      <numFmt numFmtId="164" formatCode="#,##0.00\ &quot;€&quot;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numFmt numFmtId="164" formatCode="#,##0.00\ &quot;€&quot;"/>
    </dxf>
    <dxf>
      <numFmt numFmtId="14" formatCode="0.00%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rgb="FF323232"/>
        </patternFill>
      </fill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9CF6E9"/>
        </patternFill>
      </fill>
    </dxf>
    <dxf>
      <font>
        <b/>
        <i val="0"/>
        <color theme="0"/>
      </font>
      <fill>
        <patternFill>
          <bgColor rgb="FF11B79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</dxfs>
  <tableStyles count="3" defaultTableStyle="TableStyleMedium2" defaultPivotStyle="PivotStyleLight16">
    <tableStyle name="Scalable Capital Tabelle" pivot="0" count="2">
      <tableStyleElement type="headerRow" dxfId="56"/>
      <tableStyleElement type="firstRowStripe" dxfId="55"/>
    </tableStyle>
    <tableStyle name="Tabellenformat 1" pivot="0" count="2">
      <tableStyleElement type="headerRow" dxfId="54"/>
      <tableStyleElement type="firstRowStripe" dxfId="53"/>
    </tableStyle>
    <tableStyle name="Trade Republic Tabelle" pivot="0" count="7">
      <tableStyleElement type="wholeTable" dxfId="52"/>
      <tableStyleElement type="headerRow" dxfId="51"/>
      <tableStyleElement type="totalRow" dxfId="50"/>
      <tableStyleElement type="firstColumn" dxfId="49"/>
      <tableStyleElement type="lastColumn" dxfId="48"/>
      <tableStyleElement type="firstRowStripe" dxfId="47"/>
      <tableStyleElement type="firstColumnStripe" dxfId="46"/>
    </tableStyle>
  </tableStyles>
  <colors>
    <mruColors>
      <color rgb="FF323232"/>
      <color rgb="FF6600CC"/>
      <color rgb="FFA50021"/>
      <color rgb="FF003300"/>
      <color rgb="FF009900"/>
      <color rgb="FF00CC00"/>
      <color rgb="FF00FF00"/>
      <color rgb="FF008000"/>
      <color rgb="FFFFFF66"/>
      <color rgb="FF28EB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4" name="ScalableCapital" displayName="ScalableCapital" ref="B5:V16" totalsRowShown="0" headerRowDxfId="22" dataDxfId="21">
  <autoFilter ref="B5:V16"/>
  <tableColumns count="21">
    <tableColumn id="4" name="ISIN" dataDxfId="20"/>
    <tableColumn id="1" name="Name" dataDxfId="19"/>
    <tableColumn id="6" name="Datum" dataDxfId="18"/>
    <tableColumn id="28" name="Im Depot seit" dataDxfId="17"/>
    <tableColumn id="8" name="Anzahl" dataDxfId="16">
      <calculatedColumnFormula>IF(ScalableCapital[Umsätze]="","",SUMIFS(ScalableCapital[Anzahl],ScalableCapital[Name],"&gt;=0",ScalableCapital[ISIN],ScalableCapital[[#This Row],[ISIN]]))</calculatedColumnFormula>
    </tableColumn>
    <tableColumn id="15" name="Noch vorhanden ST" dataDxfId="15">
      <calculatedColumnFormula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calculatedColumnFormula>
    </tableColumn>
    <tableColumn id="43" name="Noch vorhanden Test 5" dataDxfId="14">
      <calculatedColumnFormula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calculatedColumnFormula>
    </tableColumn>
    <tableColumn id="41" name="Noch vorhanden Test 4" dataDxfId="13">
      <calculatedColumnFormula>IF(((ScalableCapital[[#This Row],[Gekauft vor im Depot]]-ScalableCapital[[#This Row],[Verkauft vor im Depot]])-ScalableCapital[[#This Row],[Gekauft nach Kauf und vor im Depot]])&lt;0,ScalableCapital[[#This Row],[Anzahl]]-ScalableCapital[[#This Row],[Verkauft nach im Depot]],)</calculatedColumnFormula>
    </tableColumn>
    <tableColumn id="35" name="Noch vorhanden Test 3" dataDxfId="12">
      <calculatedColumnFormula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calculatedColumnFormula>
    </tableColumn>
    <tableColumn id="30" name="Noch vorhanden Test 2" dataDxfId="11">
      <calculatedColumnFormula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calculatedColumnFormula>
    </tableColumn>
    <tableColumn id="32" name="Gekauft vor Kauf" dataDxfId="10">
      <calculatedColumnFormula>SUMIFS(ScalableCapital[Anzahl],ScalableCapital[ISIN],ScalableCapital[[#This Row],[ISIN]],ScalableCapital[Name],"&lt;" &amp; ScalableCapital[[#This Row],[Name]],ScalableCapital[Anzahl], "&gt;0",ScalableCapital[Umsätze],"")</calculatedColumnFormula>
    </tableColumn>
    <tableColumn id="40" name="Gekauft nach Kauf" dataDxfId="9">
      <calculatedColumnFormula>SUMIFS(ScalableCapital[Anzahl],ScalableCapital[ISIN],ScalableCapital[[#This Row],[ISIN]],ScalableCapital[Name],"&gt;" &amp; ScalableCapital[[#This Row],[Name]],ScalableCapital[Anzahl], "&gt;0",ScalableCapital[Umsätze],"")</calculatedColumnFormula>
    </tableColumn>
    <tableColumn id="39" name="Gekauft vor im Depot" dataDxfId="8">
      <calculatedColumnFormula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calculatedColumnFormula>
    </tableColumn>
    <tableColumn id="37" name="Gekauft nach Kauf und vor im Depot" dataDxfId="7">
      <calculatedColumnFormula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calculatedColumnFormula>
    </tableColumn>
    <tableColumn id="33" name="Gekauft vor Kauf und im Depot seit" dataDxfId="6">
      <calculatedColumnFormula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calculatedColumnFormula>
    </tableColumn>
    <tableColumn id="31" name="Vorhanden bis im Depot seit" dataDxfId="5">
      <calculatedColumnFormula>SUMIFS(ScalableCapital[Anzahl],ScalableCapital[ISIN],ScalableCapital[[#This Row],[ISIN]],ScalableCapital[Im Depot seit],"&lt;" &amp; ScalableCapital[[#This Row],[Im Depot seit]],ScalableCapital[Umsätze],"")</calculatedColumnFormula>
    </tableColumn>
    <tableColumn id="34" name="Verkäufe vor Kauf und vor im Depot" dataDxfId="4">
      <calculatedColumnFormula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calculatedColumnFormula>
    </tableColumn>
    <tableColumn id="27" name="Verkäufe nach Kauf und vor im Depot" dataDxfId="3">
      <calculatedColumnFormula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calculatedColumnFormula>
    </tableColumn>
    <tableColumn id="38" name="Verkauft vor im Depot" dataDxfId="2">
      <calculatedColumnFormula>SUMIFS(ScalableCapital[Anzahl],ScalableCapital[ISIN],ScalableCapital[[#This Row],[ISIN]],ScalableCapital[Datum],"&lt;" &amp;ScalableCapital[[#This Row],[Im Depot seit]],ScalableCapital[Anzahl],"&lt;0",ScalableCapital[Umsätze],"")*-1</calculatedColumnFormula>
    </tableColumn>
    <tableColumn id="29" name="Verkauft nach im Depot" dataDxfId="1">
      <calculatedColumnFormula>SUMIFS(ScalableCapital[Anzahl],ScalableCapital[ISIN],ScalableCapital[[#This Row],[ISIN]],ScalableCapital[Datum],"&gt;=" &amp;ScalableCapital[[#This Row],[Im Depot seit]],ScalableCapital[Anzahl],"&lt;0",ScalableCapital[Umsätze],"")*-1</calculatedColumnFormula>
    </tableColumn>
    <tableColumn id="11" name="Umsätze" dataDxfId="0"/>
  </tableColumns>
  <tableStyleInfo name="Scalable Capital Tabelle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rgb="FFC00000"/>
  </sheetPr>
  <dimension ref="A1:AE19"/>
  <sheetViews>
    <sheetView tabSelected="1" topLeftCell="A5" zoomScaleNormal="100" workbookViewId="0">
      <selection activeCell="B6" sqref="B6"/>
    </sheetView>
  </sheetViews>
  <sheetFormatPr baseColWidth="10" defaultRowHeight="15" outlineLevelCol="1" x14ac:dyDescent="0.25"/>
  <cols>
    <col min="1" max="1" width="4.28515625" style="13" bestFit="1" customWidth="1"/>
    <col min="2" max="2" width="23.5703125" style="1" bestFit="1" customWidth="1"/>
    <col min="3" max="3" width="31.7109375" style="1" bestFit="1" customWidth="1"/>
    <col min="4" max="4" width="23" style="1" bestFit="1" customWidth="1"/>
    <col min="5" max="5" width="17.42578125" style="1" bestFit="1" customWidth="1"/>
    <col min="6" max="6" width="11.42578125" style="1" bestFit="1" customWidth="1"/>
    <col min="7" max="7" width="22.7109375" style="1" bestFit="1" customWidth="1" outlineLevel="1"/>
    <col min="8" max="9" width="26" style="1" bestFit="1" customWidth="1"/>
    <col min="10" max="10" width="26" style="1" bestFit="1" customWidth="1" outlineLevel="1"/>
    <col min="11" max="11" width="25.42578125" style="1" bestFit="1" customWidth="1"/>
    <col min="12" max="12" width="20.42578125" style="1" bestFit="1" customWidth="1"/>
    <col min="13" max="13" width="21.85546875" style="1" bestFit="1" customWidth="1" outlineLevel="1"/>
    <col min="14" max="14" width="24.7109375" style="1" bestFit="1" customWidth="1"/>
    <col min="15" max="15" width="38" style="1" bestFit="1" customWidth="1" outlineLevel="1"/>
    <col min="16" max="16" width="37.140625" style="1" bestFit="1" customWidth="1" outlineLevel="1"/>
    <col min="17" max="17" width="31.140625" style="1" bestFit="1" customWidth="1"/>
    <col min="18" max="18" width="37.140625" style="1" bestFit="1" customWidth="1" outlineLevel="1"/>
    <col min="19" max="19" width="39" style="1" bestFit="1" customWidth="1"/>
    <col min="20" max="20" width="25.28515625" style="1" bestFit="1" customWidth="1"/>
    <col min="21" max="21" width="26.7109375" style="1" bestFit="1" customWidth="1" outlineLevel="1"/>
    <col min="22" max="22" width="13.28515625" style="1" bestFit="1" customWidth="1"/>
    <col min="23" max="23" width="31" style="1" bestFit="1" customWidth="1"/>
    <col min="24" max="24" width="24.42578125" style="1" bestFit="1" customWidth="1" outlineLevel="1"/>
    <col min="25" max="25" width="39" style="1" bestFit="1" customWidth="1"/>
    <col min="26" max="26" width="27.7109375" style="1" bestFit="1" customWidth="1"/>
    <col min="27" max="28" width="26.7109375" style="1" bestFit="1" customWidth="1"/>
    <col min="29" max="30" width="10.140625" style="1" bestFit="1" customWidth="1"/>
    <col min="31" max="31" width="27.7109375" style="1" bestFit="1" customWidth="1"/>
    <col min="32" max="32" width="16.42578125" style="1" bestFit="1" customWidth="1"/>
    <col min="33" max="34" width="11.42578125" style="1"/>
    <col min="35" max="35" width="14.140625" style="1" bestFit="1" customWidth="1"/>
    <col min="36" max="36" width="12" style="1" bestFit="1" customWidth="1"/>
    <col min="37" max="37" width="13.7109375" style="1" bestFit="1" customWidth="1"/>
    <col min="38" max="16384" width="11.42578125" style="1"/>
  </cols>
  <sheetData>
    <row r="1" spans="1:31" x14ac:dyDescent="0.25">
      <c r="C1" s="12"/>
      <c r="D1" s="12"/>
      <c r="F1" s="12"/>
      <c r="G1" s="12"/>
      <c r="H1" s="12"/>
      <c r="I1" s="12"/>
      <c r="M1" s="5"/>
      <c r="N1" s="5"/>
      <c r="O1" s="5"/>
      <c r="P1" s="5"/>
      <c r="Q1" s="5"/>
      <c r="R1" s="5"/>
      <c r="S1" s="5"/>
      <c r="T1" s="5"/>
      <c r="U1" s="5"/>
      <c r="V1" s="8"/>
      <c r="W1" s="8"/>
      <c r="X1" s="5"/>
      <c r="Y1" s="5"/>
      <c r="Z1" s="11"/>
      <c r="AC1" s="11"/>
    </row>
    <row r="2" spans="1:31" x14ac:dyDescent="0.25">
      <c r="C2" s="12"/>
      <c r="D2" s="12"/>
      <c r="F2" s="12"/>
      <c r="G2" s="12"/>
      <c r="H2" s="12"/>
      <c r="I2" s="12"/>
      <c r="M2" s="5"/>
      <c r="N2" s="5"/>
      <c r="O2" s="5"/>
      <c r="P2" s="5"/>
      <c r="Q2" s="5"/>
      <c r="R2" s="5"/>
      <c r="S2" s="5"/>
      <c r="T2" s="5"/>
      <c r="U2" s="5"/>
      <c r="V2" s="8"/>
      <c r="W2" s="8"/>
      <c r="X2" s="5"/>
      <c r="Y2" s="5"/>
      <c r="Z2" s="11"/>
      <c r="AC2" s="11"/>
    </row>
    <row r="3" spans="1:31" ht="23.25" x14ac:dyDescent="0.35">
      <c r="B3" s="32" t="s">
        <v>25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4"/>
      <c r="AC3" s="11"/>
    </row>
    <row r="4" spans="1:31" ht="23.25" x14ac:dyDescent="0.35">
      <c r="B4" s="28"/>
      <c r="C4" s="21"/>
      <c r="D4" s="22"/>
      <c r="E4" s="22"/>
      <c r="F4" s="23"/>
      <c r="G4" s="22"/>
      <c r="H4" s="22"/>
      <c r="I4" s="22"/>
      <c r="J4" s="23"/>
      <c r="K4" s="23"/>
      <c r="L4" s="23"/>
      <c r="M4" s="23"/>
      <c r="N4" s="22"/>
      <c r="O4" s="22"/>
      <c r="P4" s="22"/>
      <c r="Q4" s="22"/>
      <c r="R4" s="22"/>
      <c r="S4" s="22"/>
      <c r="T4" s="22"/>
      <c r="U4" s="22"/>
      <c r="V4" s="22"/>
      <c r="W4" s="22"/>
      <c r="X4" s="24"/>
      <c r="Y4" s="24"/>
      <c r="Z4" s="22"/>
      <c r="AA4" s="25"/>
      <c r="AB4" s="11"/>
      <c r="AE4" s="11"/>
    </row>
    <row r="5" spans="1:31" x14ac:dyDescent="0.25">
      <c r="B5" s="6" t="s">
        <v>3</v>
      </c>
      <c r="C5" s="6" t="s">
        <v>2</v>
      </c>
      <c r="D5" s="6" t="s">
        <v>1</v>
      </c>
      <c r="E5" s="17" t="s">
        <v>13</v>
      </c>
      <c r="F5" s="6" t="s">
        <v>4</v>
      </c>
      <c r="G5" s="31" t="s">
        <v>10</v>
      </c>
      <c r="H5" s="31" t="s">
        <v>27</v>
      </c>
      <c r="I5" s="31" t="s">
        <v>24</v>
      </c>
      <c r="J5" s="31" t="s">
        <v>23</v>
      </c>
      <c r="K5" s="31" t="s">
        <v>28</v>
      </c>
      <c r="L5" s="30" t="s">
        <v>16</v>
      </c>
      <c r="M5" s="30" t="s">
        <v>20</v>
      </c>
      <c r="N5" s="30" t="s">
        <v>22</v>
      </c>
      <c r="O5" s="30" t="s">
        <v>21</v>
      </c>
      <c r="P5" s="30" t="s">
        <v>18</v>
      </c>
      <c r="Q5" s="30" t="s">
        <v>15</v>
      </c>
      <c r="R5" s="30" t="s">
        <v>19</v>
      </c>
      <c r="S5" s="30" t="s">
        <v>12</v>
      </c>
      <c r="T5" s="30" t="s">
        <v>14</v>
      </c>
      <c r="U5" s="30" t="s">
        <v>17</v>
      </c>
      <c r="V5" s="2" t="s">
        <v>0</v>
      </c>
      <c r="W5" s="11"/>
      <c r="Z5" s="11"/>
    </row>
    <row r="6" spans="1:31" x14ac:dyDescent="0.25">
      <c r="A6" s="27" t="s">
        <v>11</v>
      </c>
      <c r="B6" s="26" t="s">
        <v>6</v>
      </c>
      <c r="C6" s="3" t="s">
        <v>5</v>
      </c>
      <c r="D6" s="7">
        <v>44160</v>
      </c>
      <c r="E6" s="18"/>
      <c r="F6" s="3">
        <f>IF(ScalableCapital[Umsätze]="","",SUMIFS(ScalableCapital[Anzahl],ScalableCapital[Name],"&gt;=0",ScalableCapital[ISIN],ScalableCapital[[#This Row],[ISIN]]))</f>
        <v>9</v>
      </c>
      <c r="G6" s="3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9</v>
      </c>
      <c r="H6" s="15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9</v>
      </c>
      <c r="I6" s="15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6" s="15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9</v>
      </c>
      <c r="K6" s="15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9</v>
      </c>
      <c r="L6" s="15">
        <f>SUMIFS(ScalableCapital[Anzahl],ScalableCapital[ISIN],ScalableCapital[[#This Row],[ISIN]],ScalableCapital[Name],"&lt;" &amp; ScalableCapital[[#This Row],[Name]],ScalableCapital[Anzahl], "&gt;0",ScalableCapital[Umsätze],"")</f>
        <v>0</v>
      </c>
      <c r="M6" s="15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6" s="15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6" s="15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6" s="15">
        <v>7</v>
      </c>
      <c r="Q6" s="15">
        <f>SUMIFS(ScalableCapital[Anzahl],ScalableCapital[ISIN],ScalableCapital[[#This Row],[ISIN]],ScalableCapital[Im Depot seit],"&lt;" &amp; ScalableCapital[[#This Row],[Im Depot seit]],ScalableCapital[Umsätze],"")</f>
        <v>0</v>
      </c>
      <c r="R6" s="15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6" s="15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6" s="15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6" s="15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6" s="4" t="s">
        <v>7</v>
      </c>
      <c r="W6" s="11"/>
      <c r="Z6" s="11"/>
      <c r="AA6" s="1" t="s">
        <v>9</v>
      </c>
    </row>
    <row r="7" spans="1:31" x14ac:dyDescent="0.25">
      <c r="A7" s="27"/>
      <c r="B7" s="26" t="s">
        <v>6</v>
      </c>
      <c r="C7" s="3">
        <v>1</v>
      </c>
      <c r="D7" s="7">
        <v>44160</v>
      </c>
      <c r="E7" s="18"/>
      <c r="F7" s="3">
        <v>9</v>
      </c>
      <c r="G7" s="3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9</v>
      </c>
      <c r="H7" s="15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9</v>
      </c>
      <c r="I7" s="15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7" s="15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9</v>
      </c>
      <c r="K7" s="15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9</v>
      </c>
      <c r="L7" s="15">
        <f>SUMIFS(ScalableCapital[Anzahl],ScalableCapital[ISIN],ScalableCapital[[#This Row],[ISIN]],ScalableCapital[Name],"&lt;" &amp; ScalableCapital[[#This Row],[Name]],ScalableCapital[Anzahl], "&gt;0",ScalableCapital[Umsätze],"")</f>
        <v>0</v>
      </c>
      <c r="M7" s="15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7" s="15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7" s="15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7" s="15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7" s="15">
        <f>SUMIFS(ScalableCapital[Anzahl],ScalableCapital[ISIN],ScalableCapital[[#This Row],[ISIN]],ScalableCapital[Im Depot seit],"&lt;" &amp; ScalableCapital[[#This Row],[Im Depot seit]],ScalableCapital[Umsätze],"")</f>
        <v>0</v>
      </c>
      <c r="R7" s="15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7" s="15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7" s="15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7" s="15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7" s="4"/>
      <c r="W7" s="11"/>
      <c r="Z7" s="11"/>
    </row>
    <row r="8" spans="1:31" s="14" customFormat="1" x14ac:dyDescent="0.25">
      <c r="A8" s="27" t="s">
        <v>11</v>
      </c>
      <c r="B8" s="15" t="s">
        <v>8</v>
      </c>
      <c r="C8" s="15" t="s">
        <v>26</v>
      </c>
      <c r="D8" s="18">
        <v>43971</v>
      </c>
      <c r="E8" s="18"/>
      <c r="F8" s="19">
        <f>IF(ScalableCapital[Umsätze]="","",SUMIFS(ScalableCapital[Anzahl],ScalableCapital[Name],"&gt;=0",ScalableCapital[ISIN],ScalableCapital[[#This Row],[ISIN]]))</f>
        <v>20</v>
      </c>
      <c r="G8" s="20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20</v>
      </c>
      <c r="H8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20</v>
      </c>
      <c r="I8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8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20</v>
      </c>
      <c r="K8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20</v>
      </c>
      <c r="L8" s="20">
        <f>SUMIFS(ScalableCapital[Anzahl],ScalableCapital[ISIN],ScalableCapital[[#This Row],[ISIN]],ScalableCapital[Name],"&lt;" &amp; ScalableCapital[[#This Row],[Name]],ScalableCapital[Anzahl], "&gt;0",ScalableCapital[Umsätze],"")</f>
        <v>0</v>
      </c>
      <c r="M8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8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8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8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8" s="20">
        <f>SUMIFS(ScalableCapital[Anzahl],ScalableCapital[ISIN],ScalableCapital[[#This Row],[ISIN]],ScalableCapital[Im Depot seit],"&lt;" &amp; ScalableCapital[[#This Row],[Im Depot seit]],ScalableCapital[Umsätze],"")</f>
        <v>0</v>
      </c>
      <c r="R8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8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8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8" s="20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8" s="16" t="s">
        <v>9</v>
      </c>
      <c r="W8" s="11"/>
      <c r="Z8" s="11"/>
      <c r="AA8" s="14" t="s">
        <v>9</v>
      </c>
    </row>
    <row r="9" spans="1:31" s="14" customFormat="1" x14ac:dyDescent="0.25">
      <c r="A9" s="27"/>
      <c r="B9" s="15" t="s">
        <v>8</v>
      </c>
      <c r="C9" s="15">
        <v>7</v>
      </c>
      <c r="D9" s="18">
        <v>45463</v>
      </c>
      <c r="E9" s="18"/>
      <c r="F9" s="19">
        <v>-20</v>
      </c>
      <c r="G9" s="20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9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-20</v>
      </c>
      <c r="I9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9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9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9" s="20">
        <f>SUMIFS(ScalableCapital[Anzahl],ScalableCapital[ISIN],ScalableCapital[[#This Row],[ISIN]],ScalableCapital[Name],"&lt;" &amp; ScalableCapital[[#This Row],[Name]],ScalableCapital[Anzahl], "&gt;0",ScalableCapital[Umsätze],"")</f>
        <v>55</v>
      </c>
      <c r="M9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9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9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9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9" s="20">
        <f>SUMIFS(ScalableCapital[Anzahl],ScalableCapital[ISIN],ScalableCapital[[#This Row],[ISIN]],ScalableCapital[Im Depot seit],"&lt;" &amp; ScalableCapital[[#This Row],[Im Depot seit]],ScalableCapital[Umsätze],"")</f>
        <v>0</v>
      </c>
      <c r="R9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9" s="20" t="e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#VALUE!</v>
      </c>
      <c r="T9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9" s="20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9" s="16"/>
      <c r="W9" s="11"/>
      <c r="Z9" s="11"/>
    </row>
    <row r="10" spans="1:31" s="14" customFormat="1" x14ac:dyDescent="0.25">
      <c r="A10" s="27"/>
      <c r="B10" s="15" t="s">
        <v>8</v>
      </c>
      <c r="C10" s="15">
        <v>6</v>
      </c>
      <c r="D10" s="18">
        <v>44032</v>
      </c>
      <c r="E10" s="18"/>
      <c r="F10" s="19">
        <v>-5</v>
      </c>
      <c r="G10" s="20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10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-5</v>
      </c>
      <c r="I10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0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0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0" s="20">
        <f>SUMIFS(ScalableCapital[Anzahl],ScalableCapital[ISIN],ScalableCapital[[#This Row],[ISIN]],ScalableCapital[Name],"&lt;" &amp; ScalableCapital[[#This Row],[Name]],ScalableCapital[Anzahl], "&gt;0",ScalableCapital[Umsätze],"")</f>
        <v>55</v>
      </c>
      <c r="M10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10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10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0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10" s="20">
        <f>SUMIFS(ScalableCapital[Anzahl],ScalableCapital[ISIN],ScalableCapital[[#This Row],[ISIN]],ScalableCapital[Im Depot seit],"&lt;" &amp; ScalableCapital[[#This Row],[Im Depot seit]],ScalableCapital[Umsätze],"")</f>
        <v>0</v>
      </c>
      <c r="R10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0" s="20" t="e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#VALUE!</v>
      </c>
      <c r="T10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0" s="20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10" s="16"/>
      <c r="W10" s="11"/>
      <c r="Z10" s="11"/>
    </row>
    <row r="11" spans="1:31" s="14" customFormat="1" x14ac:dyDescent="0.25">
      <c r="A11" s="27"/>
      <c r="B11" s="15" t="s">
        <v>8</v>
      </c>
      <c r="C11" s="15">
        <v>5</v>
      </c>
      <c r="D11" s="18">
        <v>44002</v>
      </c>
      <c r="E11" s="18">
        <v>44002</v>
      </c>
      <c r="F11" s="19">
        <v>-10</v>
      </c>
      <c r="G11" s="20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11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20</v>
      </c>
      <c r="I11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1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-10</v>
      </c>
      <c r="K11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-10</v>
      </c>
      <c r="L11" s="20">
        <f>SUMIFS(ScalableCapital[Anzahl],ScalableCapital[ISIN],ScalableCapital[[#This Row],[ISIN]],ScalableCapital[Name],"&lt;" &amp; ScalableCapital[[#This Row],[Name]],ScalableCapital[Anzahl], "&gt;0",ScalableCapital[Umsätze],"")</f>
        <v>55</v>
      </c>
      <c r="M11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11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45</v>
      </c>
      <c r="O11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1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45</v>
      </c>
      <c r="Q11" s="20">
        <f>SUMIFS(ScalableCapital[Anzahl],ScalableCapital[ISIN],ScalableCapital[[#This Row],[ISIN]],ScalableCapital[Im Depot seit],"&lt;" &amp; ScalableCapital[[#This Row],[Im Depot seit]],ScalableCapital[Umsätze],"")</f>
        <v>45</v>
      </c>
      <c r="R11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1" s="20" t="e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#VALUE!</v>
      </c>
      <c r="T11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1" s="20">
        <f>SUMIFS(ScalableCapital[Anzahl],ScalableCapital[ISIN],ScalableCapital[[#This Row],[ISIN]],ScalableCapital[Datum],"&gt;=" &amp;ScalableCapital[[#This Row],[Im Depot seit]],ScalableCapital[Anzahl],"&lt;0",ScalableCapital[Umsätze],"")*-1</f>
        <v>35</v>
      </c>
      <c r="V11" s="16"/>
      <c r="W11" s="11"/>
      <c r="Z11" s="11"/>
    </row>
    <row r="12" spans="1:31" s="14" customFormat="1" x14ac:dyDescent="0.25">
      <c r="A12" s="27"/>
      <c r="B12" s="15" t="s">
        <v>8</v>
      </c>
      <c r="C12" s="15">
        <v>4</v>
      </c>
      <c r="D12" s="18">
        <v>43971</v>
      </c>
      <c r="E12" s="18">
        <v>43971</v>
      </c>
      <c r="F12" s="19">
        <v>10</v>
      </c>
      <c r="G12" s="20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10</v>
      </c>
      <c r="H12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30</v>
      </c>
      <c r="I12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2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10</v>
      </c>
      <c r="K12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10</v>
      </c>
      <c r="L12" s="20">
        <f>SUMIFS(ScalableCapital[Anzahl],ScalableCapital[ISIN],ScalableCapital[[#This Row],[ISIN]],ScalableCapital[Name],"&lt;" &amp; ScalableCapital[[#This Row],[Name]],ScalableCapital[Anzahl], "&gt;0",ScalableCapital[Umsätze],"")</f>
        <v>45</v>
      </c>
      <c r="M12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12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35</v>
      </c>
      <c r="O12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2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35</v>
      </c>
      <c r="Q12" s="20">
        <f>SUMIFS(ScalableCapital[Anzahl],ScalableCapital[ISIN],ScalableCapital[[#This Row],[ISIN]],ScalableCapital[Im Depot seit],"&lt;" &amp; ScalableCapital[[#This Row],[Im Depot seit]],ScalableCapital[Umsätze],"")</f>
        <v>35</v>
      </c>
      <c r="R12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2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12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2" s="20">
        <f>SUMIFS(ScalableCapital[Anzahl],ScalableCapital[ISIN],ScalableCapital[[#This Row],[ISIN]],ScalableCapital[Datum],"&gt;=" &amp;ScalableCapital[[#This Row],[Im Depot seit]],ScalableCapital[Anzahl],"&lt;0",ScalableCapital[Umsätze],"")*-1</f>
        <v>35</v>
      </c>
      <c r="V12" s="16"/>
      <c r="W12" s="11"/>
      <c r="Z12" s="11"/>
    </row>
    <row r="13" spans="1:31" s="14" customFormat="1" x14ac:dyDescent="0.25">
      <c r="A13" s="27"/>
      <c r="B13" s="15" t="s">
        <v>8</v>
      </c>
      <c r="C13" s="15">
        <v>3</v>
      </c>
      <c r="D13" s="18">
        <v>43969</v>
      </c>
      <c r="E13" s="18">
        <v>43969</v>
      </c>
      <c r="F13" s="19">
        <v>30</v>
      </c>
      <c r="G13" s="20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10</v>
      </c>
      <c r="H13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20</v>
      </c>
      <c r="I13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3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3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3" s="20">
        <f>SUMIFS(ScalableCapital[Anzahl],ScalableCapital[ISIN],ScalableCapital[[#This Row],[ISIN]],ScalableCapital[Name],"&lt;" &amp; ScalableCapital[[#This Row],[Name]],ScalableCapital[Anzahl], "&gt;0",ScalableCapital[Umsätze],"")</f>
        <v>15</v>
      </c>
      <c r="M13" s="20">
        <f>SUMIFS(ScalableCapital[Anzahl],ScalableCapital[ISIN],ScalableCapital[[#This Row],[ISIN]],ScalableCapital[Name],"&gt;" &amp; ScalableCapital[[#This Row],[Name]],ScalableCapital[Anzahl], "&gt;0",ScalableCapital[Umsätze],"")</f>
        <v>10</v>
      </c>
      <c r="N13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5</v>
      </c>
      <c r="O13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3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5</v>
      </c>
      <c r="Q13" s="20">
        <f>SUMIFS(ScalableCapital[Anzahl],ScalableCapital[ISIN],ScalableCapital[[#This Row],[ISIN]],ScalableCapital[Im Depot seit],"&lt;" &amp; ScalableCapital[[#This Row],[Im Depot seit]],ScalableCapital[Umsätze],"")</f>
        <v>5</v>
      </c>
      <c r="R13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3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13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3" s="20">
        <f>SUMIFS(ScalableCapital[Anzahl],ScalableCapital[ISIN],ScalableCapital[[#This Row],[ISIN]],ScalableCapital[Datum],"&gt;=" &amp;ScalableCapital[[#This Row],[Im Depot seit]],ScalableCapital[Anzahl],"&lt;0",ScalableCapital[Umsätze],"")*-1</f>
        <v>35</v>
      </c>
      <c r="V13" s="16"/>
      <c r="W13" s="11"/>
      <c r="Z13" s="11"/>
    </row>
    <row r="14" spans="1:31" s="14" customFormat="1" x14ac:dyDescent="0.25">
      <c r="A14" s="29"/>
      <c r="B14" s="15" t="s">
        <v>8</v>
      </c>
      <c r="C14" s="15">
        <v>2</v>
      </c>
      <c r="D14" s="18">
        <v>43961</v>
      </c>
      <c r="E14" s="18">
        <v>45422</v>
      </c>
      <c r="F14" s="19">
        <v>10</v>
      </c>
      <c r="G14" s="20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0</v>
      </c>
      <c r="H14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-10</v>
      </c>
      <c r="I14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-10</v>
      </c>
      <c r="J14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4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4" s="20">
        <f>SUMIFS(ScalableCapital[Anzahl],ScalableCapital[ISIN],ScalableCapital[[#This Row],[ISIN]],ScalableCapital[Name],"&lt;" &amp; ScalableCapital[[#This Row],[Name]],ScalableCapital[Anzahl], "&gt;0",ScalableCapital[Umsätze],"")</f>
        <v>5</v>
      </c>
      <c r="M14" s="20">
        <f>SUMIFS(ScalableCapital[Anzahl],ScalableCapital[ISIN],ScalableCapital[[#This Row],[ISIN]],ScalableCapital[Name],"&gt;" &amp; ScalableCapital[[#This Row],[Name]],ScalableCapital[Anzahl], "&gt;0",ScalableCapital[Umsätze],"")</f>
        <v>40</v>
      </c>
      <c r="N14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45</v>
      </c>
      <c r="O14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40</v>
      </c>
      <c r="P14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5</v>
      </c>
      <c r="Q14" s="20">
        <f>SUMIFS(ScalableCapital[Anzahl],ScalableCapital[ISIN],ScalableCapital[[#This Row],[ISIN]],ScalableCapital[Im Depot seit],"&lt;" &amp; ScalableCapital[[#This Row],[Im Depot seit]],ScalableCapital[Umsätze],"")</f>
        <v>35</v>
      </c>
      <c r="R14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4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15</v>
      </c>
      <c r="T14" s="20">
        <f>SUMIFS(ScalableCapital[Anzahl],ScalableCapital[ISIN],ScalableCapital[[#This Row],[ISIN]],ScalableCapital[Datum],"&lt;" &amp;ScalableCapital[[#This Row],[Im Depot seit]],ScalableCapital[Anzahl],"&lt;0",ScalableCapital[Umsätze],"")*-1</f>
        <v>15</v>
      </c>
      <c r="U14" s="20">
        <f>SUMIFS(ScalableCapital[Anzahl],ScalableCapital[ISIN],ScalableCapital[[#This Row],[ISIN]],ScalableCapital[Datum],"&gt;=" &amp;ScalableCapital[[#This Row],[Im Depot seit]],ScalableCapital[Anzahl],"&lt;0",ScalableCapital[Umsätze],"")*-1</f>
        <v>20</v>
      </c>
      <c r="V14" s="16"/>
      <c r="W14" s="11"/>
      <c r="Z14" s="11"/>
    </row>
    <row r="15" spans="1:31" s="14" customFormat="1" x14ac:dyDescent="0.25">
      <c r="A15" s="27"/>
      <c r="B15" s="15" t="s">
        <v>8</v>
      </c>
      <c r="C15" s="15">
        <v>1</v>
      </c>
      <c r="D15" s="18">
        <v>43941</v>
      </c>
      <c r="E15" s="18">
        <v>43941</v>
      </c>
      <c r="F15" s="19">
        <v>5</v>
      </c>
      <c r="G15" s="20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0</v>
      </c>
      <c r="H15" s="20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-30</v>
      </c>
      <c r="I15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5" s="20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5" s="20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5" s="20">
        <f>SUMIFS(ScalableCapital[Anzahl],ScalableCapital[ISIN],ScalableCapital[[#This Row],[ISIN]],ScalableCapital[Name],"&lt;" &amp; ScalableCapital[[#This Row],[Name]],ScalableCapital[Anzahl], "&gt;0",ScalableCapital[Umsätze],"")</f>
        <v>0</v>
      </c>
      <c r="M15" s="20">
        <f>SUMIFS(ScalableCapital[Anzahl],ScalableCapital[ISIN],ScalableCapital[[#This Row],[ISIN]],ScalableCapital[Name],"&gt;" &amp; ScalableCapital[[#This Row],[Name]],ScalableCapital[Anzahl], "&gt;0",ScalableCapital[Umsätze],"")</f>
        <v>50</v>
      </c>
      <c r="N15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15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5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15" s="20">
        <f>SUMIFS(ScalableCapital[Anzahl],ScalableCapital[ISIN],ScalableCapital[[#This Row],[ISIN]],ScalableCapital[Im Depot seit],"&lt;" &amp; ScalableCapital[[#This Row],[Im Depot seit]],ScalableCapital[Umsätze],"")</f>
        <v>0</v>
      </c>
      <c r="R15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5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15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5" s="20">
        <f>SUMIFS(ScalableCapital[Anzahl],ScalableCapital[ISIN],ScalableCapital[[#This Row],[ISIN]],ScalableCapital[Datum],"&gt;=" &amp;ScalableCapital[[#This Row],[Im Depot seit]],ScalableCapital[Anzahl],"&lt;0",ScalableCapital[Umsätze],"")*-1</f>
        <v>35</v>
      </c>
      <c r="V15" s="16"/>
      <c r="W15" s="11"/>
      <c r="Z15" s="11"/>
    </row>
    <row r="16" spans="1:31" x14ac:dyDescent="0.25">
      <c r="A16" s="27"/>
      <c r="B16" s="26"/>
      <c r="C16" s="3"/>
      <c r="D16" s="7"/>
      <c r="E16" s="18"/>
      <c r="F16" s="9" t="str">
        <f>IF(ScalableCapital[Umsätze]="","",SUMIFS(ScalableCapital[Anzahl],ScalableCapital[Name],"&gt;=0",ScalableCapital[ISIN],ScalableCapital[[#This Row],[ISIN]]))</f>
        <v/>
      </c>
      <c r="G16" s="10" t="e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#REF!</v>
      </c>
      <c r="H16" s="20" t="e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#VALUE!</v>
      </c>
      <c r="I16" s="20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6" s="20" t="e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#VALUE!</v>
      </c>
      <c r="K16" s="20" t="e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#VALUE!</v>
      </c>
      <c r="L16" s="20">
        <f>SUMIFS(ScalableCapital[Anzahl],ScalableCapital[ISIN],ScalableCapital[[#This Row],[ISIN]],ScalableCapital[Name],"&lt;" &amp; ScalableCapital[[#This Row],[Name]],ScalableCapital[Anzahl], "&gt;0",ScalableCapital[Umsätze],"")</f>
        <v>0</v>
      </c>
      <c r="M16" s="20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16" s="20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16" s="20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16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16" s="20">
        <f>SUMIFS(ScalableCapital[Anzahl],ScalableCapital[ISIN],ScalableCapital[[#This Row],[ISIN]],ScalableCapital[Im Depot seit],"&lt;" &amp; ScalableCapital[[#This Row],[Im Depot seit]],ScalableCapital[Umsätze],"")</f>
        <v>0</v>
      </c>
      <c r="R16" s="20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16" s="20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16" s="20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16" s="20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16" s="4"/>
      <c r="W16" s="11"/>
      <c r="Z16" s="11"/>
    </row>
    <row r="17" spans="3:29" x14ac:dyDescent="0.25">
      <c r="C17" s="12"/>
      <c r="D17" s="12"/>
      <c r="F17" s="12"/>
      <c r="G17" s="12"/>
      <c r="H17" s="12"/>
      <c r="I17" s="12"/>
      <c r="M17" s="5"/>
      <c r="N17" s="5"/>
      <c r="O17" s="5"/>
      <c r="P17" s="5"/>
      <c r="Q17" s="5"/>
      <c r="R17" s="5"/>
      <c r="S17" s="5"/>
      <c r="T17" s="5"/>
      <c r="U17" s="5"/>
      <c r="V17" s="8"/>
      <c r="W17" s="8"/>
      <c r="X17" s="5"/>
      <c r="Y17" s="5"/>
      <c r="Z17" s="11"/>
      <c r="AC17" s="11"/>
    </row>
    <row r="18" spans="3:29" x14ac:dyDescent="0.25">
      <c r="U18" s="11"/>
      <c r="X18" s="11"/>
    </row>
    <row r="19" spans="3:29" x14ac:dyDescent="0.25">
      <c r="U19" s="11"/>
      <c r="X19" s="11"/>
    </row>
  </sheetData>
  <mergeCells count="1">
    <mergeCell ref="B3:AA3"/>
  </mergeCells>
  <conditionalFormatting sqref="Z4 X1:Y2">
    <cfRule type="expression" dxfId="45" priority="161">
      <formula>#REF!="€"</formula>
    </cfRule>
    <cfRule type="expression" dxfId="44" priority="162">
      <formula>#REF!="%"</formula>
    </cfRule>
  </conditionalFormatting>
  <conditionalFormatting sqref="X4:Y4 W17 V1:W2">
    <cfRule type="cellIs" dxfId="43" priority="149" operator="lessThan">
      <formula>0</formula>
    </cfRule>
    <cfRule type="cellIs" dxfId="42" priority="150" operator="greaterThan">
      <formula>0</formula>
    </cfRule>
    <cfRule type="expression" dxfId="41" priority="151">
      <formula>#REF!="€"</formula>
    </cfRule>
    <cfRule type="expression" dxfId="40" priority="152">
      <formula>#REF!="%"</formula>
    </cfRule>
  </conditionalFormatting>
  <conditionalFormatting sqref="V17:X17 X4:Z4 V1:X2">
    <cfRule type="cellIs" dxfId="39" priority="158" operator="lessThan">
      <formula>0</formula>
    </cfRule>
  </conditionalFormatting>
  <conditionalFormatting sqref="V17:X17 X4:Z4 V1:X2">
    <cfRule type="cellIs" dxfId="38" priority="218" operator="greaterThan">
      <formula>0</formula>
    </cfRule>
  </conditionalFormatting>
  <conditionalFormatting sqref="V17:X17 X4:Z4 V1:X2">
    <cfRule type="expression" dxfId="37" priority="220">
      <formula>#REF!="%"</formula>
    </cfRule>
  </conditionalFormatting>
  <conditionalFormatting sqref="V17:X17 X4:Z4 V1:X2">
    <cfRule type="expression" dxfId="36" priority="242">
      <formula>#REF!="€"</formula>
    </cfRule>
  </conditionalFormatting>
  <conditionalFormatting sqref="X17:Y17">
    <cfRule type="expression" dxfId="35" priority="122">
      <formula>#REF!="€"</formula>
    </cfRule>
    <cfRule type="expression" dxfId="34" priority="123">
      <formula>#REF!="%"</formula>
    </cfRule>
  </conditionalFormatting>
  <conditionalFormatting sqref="V17">
    <cfRule type="cellIs" dxfId="33" priority="116" operator="lessThan">
      <formula>0</formula>
    </cfRule>
    <cfRule type="cellIs" dxfId="32" priority="117" operator="greaterThan">
      <formula>0</formula>
    </cfRule>
    <cfRule type="expression" dxfId="31" priority="118">
      <formula>#REF!="€"</formula>
    </cfRule>
    <cfRule type="expression" dxfId="30" priority="119">
      <formula>#REF!="%"</formula>
    </cfRule>
  </conditionalFormatting>
  <conditionalFormatting sqref="B6:B16">
    <cfRule type="expression" dxfId="29" priority="95">
      <formula>ISBLANK($B6)</formula>
    </cfRule>
  </conditionalFormatting>
  <conditionalFormatting sqref="C6:C16">
    <cfRule type="expression" dxfId="28" priority="89">
      <formula>AND(ISBLANK($B6)=FALSE,ISBLANK($C6))</formula>
    </cfRule>
  </conditionalFormatting>
  <conditionalFormatting sqref="D6:E16">
    <cfRule type="expression" dxfId="27" priority="557">
      <formula>OR(AND(ISBLANK(#REF!)=FALSE,ISBLANK($D6)),AND(ISNUMBER($C6),ISBLANK($D6)))</formula>
    </cfRule>
  </conditionalFormatting>
  <conditionalFormatting sqref="A6:A16">
    <cfRule type="expression" dxfId="26" priority="558">
      <formula>AND(ISTEXT($C6),ISBLANK($D6)=FALSE,ISBLANK($A6)=TRUE)</formula>
    </cfRule>
  </conditionalFormatting>
  <conditionalFormatting sqref="A6:V16">
    <cfRule type="expression" dxfId="25" priority="638">
      <formula>OR($G6=0,$F6&lt;0)</formula>
    </cfRule>
  </conditionalFormatting>
  <conditionalFormatting sqref="F6:F16">
    <cfRule type="expression" dxfId="24" priority="640">
      <formula>AND(ISNUMBER($C6),ISBLANK($D6)=FALSE,ISTEXT($F6)=TRUE)</formula>
    </cfRule>
  </conditionalFormatting>
  <conditionalFormatting sqref="V6:V16">
    <cfRule type="expression" dxfId="23" priority="641">
      <formula>AND(ISTEXT($C6),ISBLANK($D6)=FALSE,ISBLANK($V6)=TRUE)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Börse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Haimerl</dc:creator>
  <cp:lastModifiedBy>Christian</cp:lastModifiedBy>
  <dcterms:created xsi:type="dcterms:W3CDTF">2019-02-23T10:28:10Z</dcterms:created>
  <dcterms:modified xsi:type="dcterms:W3CDTF">2024-05-25T11:19:44Z</dcterms:modified>
</cp:coreProperties>
</file>