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re\Downloads\"/>
    </mc:Choice>
  </mc:AlternateContent>
  <xr:revisionPtr revIDLastSave="0" documentId="13_ncr:1_{C2A7AD37-C982-4445-9028-3009A6A03484}" xr6:coauthVersionLast="47" xr6:coauthVersionMax="47" xr10:uidLastSave="{00000000-0000-0000-0000-000000000000}"/>
  <bookViews>
    <workbookView xWindow="-120" yWindow="-120" windowWidth="29040" windowHeight="15720" xr2:uid="{6C30AE25-E865-4060-95B4-2BAE004E4830}"/>
  </bookViews>
  <sheets>
    <sheet name="Tabelle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2" i="1" l="1"/>
  <c r="AA42" i="1"/>
  <c r="Z42" i="1"/>
  <c r="Y42" i="1"/>
  <c r="X42" i="1" s="1"/>
  <c r="AB41" i="1"/>
  <c r="AA41" i="1"/>
  <c r="Z41" i="1"/>
  <c r="Y41" i="1"/>
  <c r="U41" i="1" s="1"/>
  <c r="AB40" i="1"/>
  <c r="AA40" i="1"/>
  <c r="Z40" i="1"/>
  <c r="Y40" i="1"/>
  <c r="X40" i="1" s="1"/>
  <c r="U40" i="1"/>
  <c r="Y39" i="1"/>
  <c r="AB38" i="1"/>
  <c r="AA38" i="1"/>
  <c r="Z38" i="1"/>
  <c r="Y38" i="1"/>
  <c r="X38" i="1" s="1"/>
  <c r="AB37" i="1"/>
  <c r="AA37" i="1"/>
  <c r="Z37" i="1"/>
  <c r="Y37" i="1"/>
  <c r="U37" i="1"/>
  <c r="AB36" i="1"/>
  <c r="AA36" i="1"/>
  <c r="Z36" i="1"/>
  <c r="Y36" i="1"/>
  <c r="X36" i="1" s="1"/>
  <c r="U36" i="1"/>
  <c r="AB35" i="1"/>
  <c r="AA35" i="1"/>
  <c r="Z35" i="1"/>
  <c r="Y35" i="1"/>
  <c r="W34" i="1" s="1"/>
  <c r="W35" i="1"/>
  <c r="V35" i="1"/>
  <c r="U35" i="1"/>
  <c r="T35" i="1"/>
  <c r="AB34" i="1"/>
  <c r="AA34" i="1"/>
  <c r="Z34" i="1"/>
  <c r="Y34" i="1"/>
  <c r="X34" i="1" s="1"/>
  <c r="AB33" i="1"/>
  <c r="AA33" i="1"/>
  <c r="Z33" i="1"/>
  <c r="Y33" i="1"/>
  <c r="U33" i="1" s="1"/>
  <c r="AB32" i="1"/>
  <c r="AA32" i="1"/>
  <c r="Z32" i="1"/>
  <c r="Y32" i="1"/>
  <c r="X32" i="1" s="1"/>
  <c r="U32" i="1"/>
  <c r="Y31" i="1"/>
  <c r="AB30" i="1"/>
  <c r="AA30" i="1"/>
  <c r="Z30" i="1"/>
  <c r="Y30" i="1"/>
  <c r="X30" i="1" s="1"/>
  <c r="AB29" i="1"/>
  <c r="AA29" i="1"/>
  <c r="Z29" i="1"/>
  <c r="Y29" i="1"/>
  <c r="W28" i="1" s="1"/>
  <c r="U29" i="1"/>
  <c r="AB28" i="1"/>
  <c r="AA28" i="1"/>
  <c r="Z28" i="1"/>
  <c r="Y28" i="1"/>
  <c r="X28" i="1" s="1"/>
  <c r="U28" i="1"/>
  <c r="AB27" i="1"/>
  <c r="AA27" i="1"/>
  <c r="Z27" i="1"/>
  <c r="Y27" i="1"/>
  <c r="W26" i="1" s="1"/>
  <c r="V27" i="1"/>
  <c r="U27" i="1"/>
  <c r="T27" i="1"/>
  <c r="AB26" i="1"/>
  <c r="AA26" i="1"/>
  <c r="Z26" i="1"/>
  <c r="Y26" i="1"/>
  <c r="X26" i="1" s="1"/>
  <c r="AB25" i="1"/>
  <c r="AA25" i="1"/>
  <c r="Z25" i="1"/>
  <c r="Y25" i="1"/>
  <c r="U25" i="1" s="1"/>
  <c r="AB24" i="1"/>
  <c r="AA24" i="1"/>
  <c r="Z24" i="1"/>
  <c r="Y24" i="1"/>
  <c r="U24" i="1" s="1"/>
  <c r="Y23" i="1"/>
  <c r="AB22" i="1"/>
  <c r="AA22" i="1"/>
  <c r="Z22" i="1"/>
  <c r="Y22" i="1"/>
  <c r="X22" i="1" s="1"/>
  <c r="AB21" i="1"/>
  <c r="AA21" i="1"/>
  <c r="Z21" i="1"/>
  <c r="Y21" i="1"/>
  <c r="V21" i="1" s="1"/>
  <c r="U21" i="1"/>
  <c r="AB20" i="1"/>
  <c r="AA20" i="1"/>
  <c r="Z20" i="1"/>
  <c r="Y20" i="1"/>
  <c r="X20" i="1" s="1"/>
  <c r="U20" i="1"/>
  <c r="AB19" i="1"/>
  <c r="AA19" i="1"/>
  <c r="Z19" i="1"/>
  <c r="Y19" i="1"/>
  <c r="T18" i="1" s="1"/>
  <c r="T19" i="1"/>
  <c r="AB18" i="1"/>
  <c r="AA18" i="1"/>
  <c r="Z18" i="1"/>
  <c r="Y18" i="1"/>
  <c r="X18" i="1" s="1"/>
  <c r="AB17" i="1"/>
  <c r="AA17" i="1"/>
  <c r="Z17" i="1"/>
  <c r="Y17" i="1"/>
  <c r="U17" i="1" s="1"/>
  <c r="AB16" i="1"/>
  <c r="AA16" i="1"/>
  <c r="Z16" i="1"/>
  <c r="Y16" i="1"/>
  <c r="T16" i="1" s="1"/>
  <c r="Y15" i="1"/>
  <c r="AB14" i="1"/>
  <c r="AA14" i="1"/>
  <c r="Z14" i="1"/>
  <c r="Y14" i="1"/>
  <c r="X14" i="1" s="1"/>
  <c r="AB13" i="1"/>
  <c r="AA13" i="1"/>
  <c r="Z13" i="1"/>
  <c r="Y13" i="1"/>
  <c r="W13" i="1" s="1"/>
  <c r="U13" i="1"/>
  <c r="AB12" i="1"/>
  <c r="AA12" i="1"/>
  <c r="Z12" i="1"/>
  <c r="Y12" i="1"/>
  <c r="W12" i="1" s="1"/>
  <c r="U12" i="1"/>
  <c r="AB11" i="1"/>
  <c r="AA11" i="1"/>
  <c r="Z11" i="1"/>
  <c r="Y11" i="1"/>
  <c r="X11" i="1" s="1"/>
  <c r="T11" i="1"/>
  <c r="AB10" i="1"/>
  <c r="AA10" i="1"/>
  <c r="Z10" i="1"/>
  <c r="Y10" i="1"/>
  <c r="W10" i="1" s="1"/>
  <c r="AB9" i="1"/>
  <c r="AA9" i="1"/>
  <c r="Z9" i="1"/>
  <c r="Y9" i="1"/>
  <c r="U9" i="1" s="1"/>
  <c r="AB8" i="1"/>
  <c r="AA8" i="1"/>
  <c r="Z8" i="1"/>
  <c r="V8" i="1"/>
  <c r="U8" i="1"/>
  <c r="AE6" i="1"/>
  <c r="W11" i="1" l="1"/>
  <c r="X35" i="1"/>
  <c r="V37" i="1"/>
  <c r="V41" i="1"/>
  <c r="W9" i="1"/>
  <c r="U11" i="1"/>
  <c r="W17" i="1"/>
  <c r="U19" i="1"/>
  <c r="W25" i="1"/>
  <c r="W33" i="1"/>
  <c r="W41" i="1"/>
  <c r="X9" i="1"/>
  <c r="V11" i="1"/>
  <c r="T13" i="1"/>
  <c r="X17" i="1"/>
  <c r="V19" i="1"/>
  <c r="T21" i="1"/>
  <c r="X25" i="1"/>
  <c r="T29" i="1"/>
  <c r="X33" i="1"/>
  <c r="T37" i="1"/>
  <c r="X41" i="1"/>
  <c r="W29" i="1"/>
  <c r="T32" i="1"/>
  <c r="W37" i="1"/>
  <c r="T40" i="1"/>
  <c r="V33" i="1"/>
  <c r="W19" i="1"/>
  <c r="V13" i="1"/>
  <c r="V24" i="1"/>
  <c r="T26" i="1"/>
  <c r="V32" i="1"/>
  <c r="T34" i="1"/>
  <c r="V40" i="1"/>
  <c r="T42" i="1"/>
  <c r="U10" i="1"/>
  <c r="W16" i="1"/>
  <c r="U18" i="1"/>
  <c r="W24" i="1"/>
  <c r="U26" i="1"/>
  <c r="W32" i="1"/>
  <c r="U34" i="1"/>
  <c r="W40" i="1"/>
  <c r="U42" i="1"/>
  <c r="W8" i="1"/>
  <c r="V10" i="1"/>
  <c r="T12" i="1"/>
  <c r="X16" i="1"/>
  <c r="V18" i="1"/>
  <c r="T20" i="1"/>
  <c r="X24" i="1"/>
  <c r="V26" i="1"/>
  <c r="T28" i="1"/>
  <c r="V34" i="1"/>
  <c r="T36" i="1"/>
  <c r="V42" i="1"/>
  <c r="W27" i="1"/>
  <c r="V25" i="1"/>
  <c r="W21" i="1"/>
  <c r="T24" i="1"/>
  <c r="T8" i="1"/>
  <c r="X13" i="1"/>
  <c r="U16" i="1"/>
  <c r="X21" i="1"/>
  <c r="X29" i="1"/>
  <c r="X37" i="1"/>
  <c r="T10" i="1"/>
  <c r="W42" i="1"/>
  <c r="X10" i="1"/>
  <c r="V12" i="1"/>
  <c r="T14" i="1"/>
  <c r="V20" i="1"/>
  <c r="T22" i="1"/>
  <c r="V28" i="1"/>
  <c r="T30" i="1"/>
  <c r="V36" i="1"/>
  <c r="T38" i="1"/>
  <c r="V9" i="1"/>
  <c r="X19" i="1"/>
  <c r="W18" i="1"/>
  <c r="W20" i="1"/>
  <c r="U22" i="1"/>
  <c r="X27" i="1"/>
  <c r="V29" i="1"/>
  <c r="U30" i="1"/>
  <c r="W36" i="1"/>
  <c r="U38" i="1"/>
  <c r="X12" i="1"/>
  <c r="V14" i="1"/>
  <c r="V22" i="1"/>
  <c r="V30" i="1"/>
  <c r="V38" i="1"/>
  <c r="V16" i="1"/>
  <c r="X8" i="1"/>
  <c r="W14" i="1"/>
  <c r="T17" i="1"/>
  <c r="W38" i="1"/>
  <c r="T41" i="1"/>
  <c r="V17" i="1"/>
  <c r="U14" i="1"/>
  <c r="T9" i="1"/>
  <c r="W22" i="1"/>
  <c r="T25" i="1"/>
  <c r="W30" i="1"/>
  <c r="T33" i="1"/>
</calcChain>
</file>

<file path=xl/sharedStrings.xml><?xml version="1.0" encoding="utf-8"?>
<sst xmlns="http://schemas.openxmlformats.org/spreadsheetml/2006/main" count="181" uniqueCount="58">
  <si>
    <t>Zeitkonto</t>
  </si>
  <si>
    <t>Person</t>
  </si>
  <si>
    <t>:</t>
  </si>
  <si>
    <t>/</t>
  </si>
  <si>
    <t>Zeitraum</t>
  </si>
  <si>
    <t>01.10.2022-31.10.2022</t>
  </si>
  <si>
    <t>Tag</t>
  </si>
  <si>
    <t>Von</t>
  </si>
  <si>
    <t>Bis</t>
  </si>
  <si>
    <t>Abwesend</t>
  </si>
  <si>
    <t>Verr.</t>
  </si>
  <si>
    <t>Istz.</t>
  </si>
  <si>
    <t>Sollz.</t>
  </si>
  <si>
    <t>Freiz.</t>
  </si>
  <si>
    <t>Überstd.</t>
  </si>
  <si>
    <t>MA ausg.</t>
  </si>
  <si>
    <t>BR-Frz</t>
  </si>
  <si>
    <t>verf.</t>
  </si>
  <si>
    <t>N25%fr</t>
  </si>
  <si>
    <t>N25%pfl</t>
  </si>
  <si>
    <t>Sa</t>
  </si>
  <si>
    <t>So</t>
  </si>
  <si>
    <t>Mo</t>
  </si>
  <si>
    <t>*</t>
  </si>
  <si>
    <t>Di</t>
  </si>
  <si>
    <t>Mi</t>
  </si>
  <si>
    <t>Do</t>
  </si>
  <si>
    <t>Fr</t>
  </si>
  <si>
    <t>Aktuell</t>
  </si>
  <si>
    <t>Umbuchung</t>
  </si>
  <si>
    <t>Vortrag</t>
  </si>
  <si>
    <t>Summe</t>
  </si>
  <si>
    <t>KT</t>
  </si>
  <si>
    <t>Abteilung: Mustermann</t>
  </si>
  <si>
    <t>1111 Max Mustermann</t>
  </si>
  <si>
    <t>1112 Maxi Mustermann</t>
  </si>
  <si>
    <t>Nachtstunden</t>
  </si>
  <si>
    <t>Nacht</t>
  </si>
  <si>
    <t>Nacht Feiertag</t>
  </si>
  <si>
    <t>Nacht vor Feiertag</t>
  </si>
  <si>
    <t>Nacht Sonntag</t>
  </si>
  <si>
    <t>Nacht vor Sonntag</t>
  </si>
  <si>
    <t>Ist Feiertag?</t>
  </si>
  <si>
    <t>0 Uhr - 6 Uhr</t>
  </si>
  <si>
    <t>22 Uhr - 0 Uhr</t>
  </si>
  <si>
    <t>0 Uhr - 6 Uhr Folgetag</t>
  </si>
  <si>
    <t>Feiertage</t>
  </si>
  <si>
    <t>Neujahr</t>
  </si>
  <si>
    <t>NICHT(ISTFEHLER(VERGLEICH(A6;$Feiertage.$AF:$AF;0)))</t>
  </si>
  <si>
    <t>Karfreitag</t>
  </si>
  <si>
    <t>Ostermontag</t>
  </si>
  <si>
    <t>Tag der Arbeit</t>
  </si>
  <si>
    <t>Christi Himmelfahrt</t>
  </si>
  <si>
    <t>Pfingstmontag</t>
  </si>
  <si>
    <t>Tag der deutschen Einheit</t>
  </si>
  <si>
    <t xml:space="preserve">Allerheiligen </t>
  </si>
  <si>
    <t>1. Weihnachtsfeiertag</t>
  </si>
  <si>
    <t>2. Weihnachtsfeiertag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</si>
</sst>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7]dd&quot;.&quot;mm&quot;.&quot;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6.05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F3F38D"/>
        <bgColor rgb="FFF3F38D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2" fillId="0" borderId="0" xfId="0" applyNumberFormat="1" applyFo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indent="1"/>
    </xf>
    <xf numFmtId="164" fontId="0" fillId="0" borderId="5" xfId="0" applyNumberFormat="1" applyBorder="1" applyAlignment="1">
      <alignment horizontal="center" vertical="center"/>
    </xf>
    <xf numFmtId="0" fontId="2" fillId="0" borderId="0" xfId="0" applyFont="1"/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164" fontId="0" fillId="0" borderId="8" xfId="0" applyNumberFormat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undenvorlage%20Voll-%20und%20Teilzeitkr&#228;fte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amt"/>
      <sheetName val="Feiertage"/>
      <sheetName val="Jan"/>
      <sheetName val="Feb"/>
      <sheetName val="Mrz"/>
      <sheetName val="Apr"/>
      <sheetName val="Mai"/>
      <sheetName val="Jun"/>
      <sheetName val="Jul"/>
      <sheetName val="Aug"/>
      <sheetName val="Sep"/>
      <sheetName val="Okt"/>
      <sheetName val="Nov"/>
      <sheetName val="Dez"/>
    </sheetNames>
    <sheetDataSet>
      <sheetData sheetId="0"/>
      <sheetData sheetId="1">
        <row r="2">
          <cell r="C2"/>
        </row>
        <row r="3">
          <cell r="C3">
            <v>42370</v>
          </cell>
        </row>
        <row r="4">
          <cell r="C4">
            <v>42454</v>
          </cell>
        </row>
        <row r="5">
          <cell r="C5">
            <v>42457</v>
          </cell>
        </row>
        <row r="6">
          <cell r="C6">
            <v>42491</v>
          </cell>
        </row>
        <row r="7">
          <cell r="C7">
            <v>42495</v>
          </cell>
        </row>
        <row r="8">
          <cell r="C8">
            <v>42506</v>
          </cell>
        </row>
        <row r="9">
          <cell r="C9">
            <v>42646</v>
          </cell>
        </row>
        <row r="10">
          <cell r="C10">
            <v>42729</v>
          </cell>
        </row>
        <row r="11">
          <cell r="C11">
            <v>42730</v>
          </cell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  <row r="21">
          <cell r="C21"/>
        </row>
        <row r="22">
          <cell r="C22"/>
        </row>
        <row r="23">
          <cell r="C23"/>
        </row>
        <row r="24">
          <cell r="C24"/>
        </row>
        <row r="25">
          <cell r="C25"/>
        </row>
        <row r="26">
          <cell r="C26"/>
        </row>
        <row r="27">
          <cell r="C27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CE7A-A6A7-4A3D-BA72-B003A331A7DA}">
  <dimension ref="A1:AE87"/>
  <sheetViews>
    <sheetView tabSelected="1" topLeftCell="J1" workbookViewId="0">
      <selection activeCell="AB4" sqref="AB4"/>
    </sheetView>
  </sheetViews>
  <sheetFormatPr baseColWidth="10" defaultRowHeight="15" x14ac:dyDescent="0.25"/>
  <sheetData>
    <row r="1" spans="1:31" x14ac:dyDescent="0.25">
      <c r="A1" t="s">
        <v>0</v>
      </c>
      <c r="T1" t="s">
        <v>36</v>
      </c>
      <c r="U1" s="1">
        <v>0.91666666666666663</v>
      </c>
      <c r="V1" s="1">
        <v>0.25</v>
      </c>
    </row>
    <row r="3" spans="1:31" x14ac:dyDescent="0.25">
      <c r="A3" t="s">
        <v>1</v>
      </c>
      <c r="B3" t="s">
        <v>2</v>
      </c>
      <c r="C3" t="s">
        <v>34</v>
      </c>
      <c r="D3" t="s">
        <v>3</v>
      </c>
      <c r="E3" t="s">
        <v>4</v>
      </c>
      <c r="F3" t="s">
        <v>2</v>
      </c>
      <c r="G3" t="s">
        <v>5</v>
      </c>
    </row>
    <row r="5" spans="1:31" ht="15.75" thickBot="1" x14ac:dyDescent="0.3">
      <c r="A5" t="s">
        <v>33</v>
      </c>
    </row>
    <row r="6" spans="1:31" ht="15.75" thickBot="1" x14ac:dyDescent="0.3">
      <c r="A6" t="s">
        <v>6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P6" t="s">
        <v>16</v>
      </c>
      <c r="Q6" t="s">
        <v>17</v>
      </c>
      <c r="R6" t="s">
        <v>18</v>
      </c>
      <c r="S6" t="s">
        <v>19</v>
      </c>
      <c r="T6" s="2" t="s">
        <v>37</v>
      </c>
      <c r="U6" s="3" t="s">
        <v>38</v>
      </c>
      <c r="V6" s="3" t="s">
        <v>39</v>
      </c>
      <c r="W6" s="3" t="s">
        <v>40</v>
      </c>
      <c r="X6" s="3" t="s">
        <v>41</v>
      </c>
      <c r="Y6" s="2" t="s">
        <v>42</v>
      </c>
      <c r="Z6" s="2" t="s">
        <v>43</v>
      </c>
      <c r="AA6" s="2" t="s">
        <v>44</v>
      </c>
      <c r="AB6" s="3" t="s">
        <v>45</v>
      </c>
      <c r="AC6" s="4" t="s">
        <v>46</v>
      </c>
      <c r="AD6" s="5"/>
      <c r="AE6" s="6">
        <f>DATE(2022,10,1)</f>
        <v>44835</v>
      </c>
    </row>
    <row r="7" spans="1:31" x14ac:dyDescent="0.25">
      <c r="A7" t="s">
        <v>20</v>
      </c>
      <c r="B7">
        <v>1</v>
      </c>
      <c r="R7" s="1"/>
      <c r="S7" s="1"/>
      <c r="T7" s="7"/>
      <c r="U7" s="8"/>
      <c r="V7" s="8"/>
      <c r="W7" s="8"/>
      <c r="X7" s="8"/>
      <c r="Y7" s="7"/>
      <c r="Z7" s="7"/>
      <c r="AA7" s="7"/>
      <c r="AB7" s="8"/>
      <c r="AC7" s="9" t="s">
        <v>47</v>
      </c>
      <c r="AD7" s="10">
        <v>44562</v>
      </c>
      <c r="AE7" s="11"/>
    </row>
    <row r="8" spans="1:31" x14ac:dyDescent="0.25">
      <c r="A8" t="s">
        <v>21</v>
      </c>
      <c r="B8">
        <v>2</v>
      </c>
      <c r="T8" s="12" t="str">
        <f t="shared" ref="T8:T14" si="0">IF(OR(Y8,Y9,WEEKDAY(J8,2)=7,WEEKDAY(J9,2)=7),"",SUM(Z8:AB8))</f>
        <v/>
      </c>
      <c r="U8" s="13" t="e">
        <f t="shared" ref="U8:U13" si="1">IF(Y8,AB8,"")</f>
        <v>#VALUE!</v>
      </c>
      <c r="V8" s="13" t="e">
        <f t="shared" ref="V8:V13" si="2">IF(AND(NOT(Y8),Y9),SUM(Z8:AA8),"")</f>
        <v>#VALUE!</v>
      </c>
      <c r="W8" s="13" t="e">
        <f>IF(AND(WEEKDAY(J8,2)=7,NOT(Y8),NOT(Y9)),AB8,"")</f>
        <v>#VALUE!</v>
      </c>
      <c r="X8" s="13" t="e">
        <f t="shared" ref="X8:X14" si="3">IF(AND(WEEKDAY(J9,2)=7,NOT(Y8),NOT(Y9)),SUM(Z8:AA8),"")</f>
        <v>#VALUE!</v>
      </c>
      <c r="Y8" s="13" t="s">
        <v>48</v>
      </c>
      <c r="Z8" s="13">
        <f>IF(OR(E8&gt;F8,F8&gt;6),
    IF(E8&lt;=6,6-E8,0),
    F8-E8)</f>
        <v>0</v>
      </c>
      <c r="AA8" s="13">
        <f>IF(E8&gt;F8,MIN(24-E8,4),
    IF(E8&gt;=22,F8-E8,MAX(F8-22,0)))</f>
        <v>0</v>
      </c>
      <c r="AB8" s="13">
        <f>IF(E8&gt;F8,MIN(F8,6),0)</f>
        <v>0</v>
      </c>
      <c r="AC8" s="9" t="s">
        <v>49</v>
      </c>
      <c r="AD8" s="14">
        <v>44666</v>
      </c>
      <c r="AE8" s="11"/>
    </row>
    <row r="9" spans="1:31" x14ac:dyDescent="0.25">
      <c r="A9" t="s">
        <v>22</v>
      </c>
      <c r="B9">
        <v>3</v>
      </c>
      <c r="C9" t="s">
        <v>23</v>
      </c>
      <c r="G9" s="1">
        <v>0.9145833333333333</v>
      </c>
      <c r="H9" s="1">
        <v>0.27083333333333331</v>
      </c>
      <c r="J9">
        <v>8</v>
      </c>
      <c r="K9">
        <v>8</v>
      </c>
      <c r="L9">
        <v>8</v>
      </c>
      <c r="Q9">
        <v>0.03</v>
      </c>
      <c r="T9" s="12" t="str">
        <f t="shared" si="0"/>
        <v/>
      </c>
      <c r="U9" s="13" t="str">
        <f t="shared" si="1"/>
        <v/>
      </c>
      <c r="V9" s="13" t="str">
        <f t="shared" si="2"/>
        <v/>
      </c>
      <c r="W9" s="13">
        <f t="shared" ref="W9:W15" si="4">IF(AND(WEEKDAY(J9,2)=7,NOT(Y9),NOT(Y10)),AB9,"")</f>
        <v>6</v>
      </c>
      <c r="X9" s="13">
        <f t="shared" si="3"/>
        <v>4</v>
      </c>
      <c r="Y9" s="13" t="b">
        <f>NOT(ISERROR(MATCH(J9,[1]Feiertage!$C:$C,0)))</f>
        <v>0</v>
      </c>
      <c r="Z9" s="13">
        <f t="shared" ref="Z9:Z15" si="5">IF(OR(L9&gt;M9,M9&gt;6),
    IF(L9&lt;=6,6-L9,0),
    M9-L9)</f>
        <v>0</v>
      </c>
      <c r="AA9" s="13">
        <f t="shared" ref="AA9:AA15" si="6">IF(L9&gt;M9,MIN(24-L9,4),
    IF(L9&gt;=20,M9-L9,MAX(M9-20,0)))</f>
        <v>4</v>
      </c>
      <c r="AB9" s="13">
        <f t="shared" ref="AB9:AB15" si="7">IF(L9&gt;M9,MIN(M9,6),0)</f>
        <v>6</v>
      </c>
      <c r="AC9" s="9" t="s">
        <v>50</v>
      </c>
      <c r="AD9" s="14">
        <v>44668</v>
      </c>
      <c r="AE9" s="11"/>
    </row>
    <row r="10" spans="1:31" x14ac:dyDescent="0.25">
      <c r="A10" t="s">
        <v>24</v>
      </c>
      <c r="B10">
        <v>4</v>
      </c>
      <c r="C10" t="s">
        <v>23</v>
      </c>
      <c r="G10" s="1">
        <v>0.9145833333333333</v>
      </c>
      <c r="H10" s="1">
        <v>0.27152777777777776</v>
      </c>
      <c r="J10">
        <v>8</v>
      </c>
      <c r="K10">
        <v>8</v>
      </c>
      <c r="L10">
        <v>8</v>
      </c>
      <c r="Q10">
        <v>0.04</v>
      </c>
      <c r="T10" s="12" t="str">
        <f t="shared" si="0"/>
        <v/>
      </c>
      <c r="U10" s="13" t="str">
        <f t="shared" si="1"/>
        <v/>
      </c>
      <c r="V10" s="13" t="str">
        <f t="shared" si="2"/>
        <v/>
      </c>
      <c r="W10" s="13">
        <f t="shared" si="4"/>
        <v>6</v>
      </c>
      <c r="X10" s="13">
        <f t="shared" si="3"/>
        <v>4</v>
      </c>
      <c r="Y10" s="13" t="b">
        <f>NOT(ISERROR(MATCH(J10,[1]Feiertage!$C:$C,0)))</f>
        <v>0</v>
      </c>
      <c r="Z10" s="13">
        <f t="shared" si="5"/>
        <v>0</v>
      </c>
      <c r="AA10" s="13">
        <f t="shared" si="6"/>
        <v>4</v>
      </c>
      <c r="AB10" s="13">
        <f t="shared" si="7"/>
        <v>6</v>
      </c>
      <c r="AC10" s="9" t="s">
        <v>51</v>
      </c>
      <c r="AD10" s="14">
        <v>44682</v>
      </c>
      <c r="AE10" s="11"/>
    </row>
    <row r="11" spans="1:31" x14ac:dyDescent="0.25">
      <c r="A11" t="s">
        <v>25</v>
      </c>
      <c r="B11">
        <v>5</v>
      </c>
      <c r="C11" t="s">
        <v>23</v>
      </c>
      <c r="G11" s="1">
        <v>0.9243055555555556</v>
      </c>
      <c r="H11" s="1">
        <v>0.29166666666666669</v>
      </c>
      <c r="J11">
        <v>8.15</v>
      </c>
      <c r="K11">
        <v>8.15</v>
      </c>
      <c r="L11">
        <v>8.15</v>
      </c>
      <c r="Q11">
        <v>0.04</v>
      </c>
      <c r="T11" s="12" t="str">
        <f t="shared" si="0"/>
        <v/>
      </c>
      <c r="U11" s="13" t="str">
        <f t="shared" si="1"/>
        <v/>
      </c>
      <c r="V11" s="13" t="str">
        <f t="shared" si="2"/>
        <v/>
      </c>
      <c r="W11" s="13">
        <f t="shared" si="4"/>
        <v>6</v>
      </c>
      <c r="X11" s="13">
        <f t="shared" si="3"/>
        <v>4</v>
      </c>
      <c r="Y11" s="13" t="b">
        <f>NOT(ISERROR(MATCH(J11,[1]Feiertage!$C:$C,0)))</f>
        <v>0</v>
      </c>
      <c r="Z11" s="13">
        <f t="shared" si="5"/>
        <v>0</v>
      </c>
      <c r="AA11" s="13">
        <f t="shared" si="6"/>
        <v>4</v>
      </c>
      <c r="AB11" s="13">
        <f t="shared" si="7"/>
        <v>6</v>
      </c>
      <c r="AC11" s="9" t="s">
        <v>52</v>
      </c>
      <c r="AD11" s="14">
        <v>44707</v>
      </c>
      <c r="AE11" s="11"/>
    </row>
    <row r="12" spans="1:31" x14ac:dyDescent="0.25">
      <c r="A12" t="s">
        <v>26</v>
      </c>
      <c r="B12">
        <v>6</v>
      </c>
      <c r="C12" t="s">
        <v>23</v>
      </c>
      <c r="G12" s="1">
        <v>0.92638888888888893</v>
      </c>
      <c r="H12" s="1">
        <v>0.29236111111111113</v>
      </c>
      <c r="J12">
        <v>8.15</v>
      </c>
      <c r="K12">
        <v>8.15</v>
      </c>
      <c r="L12">
        <v>8.15</v>
      </c>
      <c r="Q12">
        <v>0.02</v>
      </c>
      <c r="T12" s="12" t="str">
        <f t="shared" si="0"/>
        <v/>
      </c>
      <c r="U12" s="13" t="str">
        <f t="shared" si="1"/>
        <v/>
      </c>
      <c r="V12" s="13" t="str">
        <f t="shared" si="2"/>
        <v/>
      </c>
      <c r="W12" s="13">
        <f t="shared" si="4"/>
        <v>6</v>
      </c>
      <c r="X12" s="13" t="str">
        <f t="shared" si="3"/>
        <v/>
      </c>
      <c r="Y12" s="13" t="b">
        <f>NOT(ISERROR(MATCH(J12,[1]Feiertage!$C:$C,0)))</f>
        <v>0</v>
      </c>
      <c r="Z12" s="13">
        <f t="shared" si="5"/>
        <v>0</v>
      </c>
      <c r="AA12" s="13">
        <f t="shared" si="6"/>
        <v>4</v>
      </c>
      <c r="AB12" s="13">
        <f t="shared" si="7"/>
        <v>6</v>
      </c>
      <c r="AC12" s="9" t="s">
        <v>53</v>
      </c>
      <c r="AD12" s="14">
        <v>44717</v>
      </c>
      <c r="AE12" s="11"/>
    </row>
    <row r="13" spans="1:31" x14ac:dyDescent="0.25">
      <c r="A13" t="s">
        <v>27</v>
      </c>
      <c r="B13">
        <v>7</v>
      </c>
      <c r="T13" s="15">
        <f t="shared" si="0"/>
        <v>0</v>
      </c>
      <c r="U13" s="16" t="str">
        <f t="shared" si="1"/>
        <v/>
      </c>
      <c r="V13" s="16" t="str">
        <f t="shared" si="2"/>
        <v/>
      </c>
      <c r="W13" s="16" t="str">
        <f t="shared" si="4"/>
        <v/>
      </c>
      <c r="X13" s="16" t="str">
        <f t="shared" si="3"/>
        <v/>
      </c>
      <c r="Y13" s="16" t="b">
        <f>NOT(ISERROR(MATCH(J13,[1]Feiertage!$C:$C,0)))</f>
        <v>0</v>
      </c>
      <c r="Z13" s="16">
        <f t="shared" si="5"/>
        <v>0</v>
      </c>
      <c r="AA13" s="16">
        <f t="shared" si="6"/>
        <v>0</v>
      </c>
      <c r="AB13" s="16">
        <f t="shared" si="7"/>
        <v>0</v>
      </c>
      <c r="AC13" s="9" t="s">
        <v>54</v>
      </c>
      <c r="AD13" s="14">
        <v>44837</v>
      </c>
      <c r="AE13" s="11"/>
    </row>
    <row r="14" spans="1:31" x14ac:dyDescent="0.25">
      <c r="A14" t="s">
        <v>20</v>
      </c>
      <c r="B14">
        <v>8</v>
      </c>
      <c r="T14" s="17">
        <f t="shared" si="0"/>
        <v>0</v>
      </c>
      <c r="U14" s="18" t="str">
        <f>IF(Y14,AB14,"")</f>
        <v/>
      </c>
      <c r="V14" s="18" t="str">
        <f>IF(AND(NOT(Y14),Y15),SUM(Z14:AA14),"")</f>
        <v/>
      </c>
      <c r="W14" s="18" t="str">
        <f t="shared" si="4"/>
        <v/>
      </c>
      <c r="X14" s="18" t="str">
        <f t="shared" si="3"/>
        <v/>
      </c>
      <c r="Y14" s="18" t="b">
        <f>NOT(ISERROR(MATCH(J14,[1]Feiertage!$C:$C,0)))</f>
        <v>0</v>
      </c>
      <c r="Z14" s="18">
        <f t="shared" si="5"/>
        <v>0</v>
      </c>
      <c r="AA14" s="18">
        <f t="shared" si="6"/>
        <v>0</v>
      </c>
      <c r="AB14" s="18">
        <f t="shared" si="7"/>
        <v>0</v>
      </c>
      <c r="AC14" s="9" t="s">
        <v>55</v>
      </c>
      <c r="AD14" s="14">
        <v>44866</v>
      </c>
      <c r="AE14" s="11"/>
    </row>
    <row r="15" spans="1:31" x14ac:dyDescent="0.25">
      <c r="A15" t="s">
        <v>21</v>
      </c>
      <c r="B15">
        <v>9</v>
      </c>
      <c r="C15" t="s">
        <v>23</v>
      </c>
      <c r="G15" s="1">
        <v>0.9145833333333333</v>
      </c>
      <c r="H15" s="1">
        <v>0.16666666666666666</v>
      </c>
      <c r="J15">
        <v>6</v>
      </c>
      <c r="K15">
        <v>6</v>
      </c>
      <c r="L15">
        <v>6</v>
      </c>
      <c r="Q15">
        <v>0.03</v>
      </c>
      <c r="T15" s="19"/>
      <c r="U15" s="20"/>
      <c r="V15" s="20"/>
      <c r="W15" s="20"/>
      <c r="X15" s="20"/>
      <c r="Y15" s="20" t="b">
        <f>NOT(ISERROR(MATCH(J15,[1]Feiertage!$C:$C,0)))</f>
        <v>0</v>
      </c>
      <c r="Z15" s="20"/>
      <c r="AA15" s="20"/>
      <c r="AB15" s="21"/>
      <c r="AC15" s="9" t="s">
        <v>56</v>
      </c>
      <c r="AD15" s="14">
        <v>44920</v>
      </c>
      <c r="AE15" s="11"/>
    </row>
    <row r="16" spans="1:31" x14ac:dyDescent="0.25">
      <c r="A16" t="s">
        <v>22</v>
      </c>
      <c r="B16">
        <v>10</v>
      </c>
      <c r="C16" t="s">
        <v>23</v>
      </c>
      <c r="G16" s="1">
        <v>0.90694444444444444</v>
      </c>
      <c r="H16" s="1">
        <v>0.29305555555555557</v>
      </c>
      <c r="J16">
        <v>8.15</v>
      </c>
      <c r="K16">
        <v>8.15</v>
      </c>
      <c r="L16">
        <v>8.15</v>
      </c>
      <c r="Q16">
        <v>0.31</v>
      </c>
      <c r="T16" s="12" t="str">
        <f t="shared" ref="T16:T22" si="8">IF(OR(Y16,Y17,WEEKDAY(J16,2)=7,WEEKDAY(J17,2)=7),"",SUM(Z16:AB16))</f>
        <v/>
      </c>
      <c r="U16" s="13" t="str">
        <f t="shared" ref="U16:U21" si="9">IF(Y16,AB16,"")</f>
        <v/>
      </c>
      <c r="V16" s="13" t="str">
        <f t="shared" ref="V16:V21" si="10">IF(AND(NOT(Y16),Y17),SUM(Z16:AA16),"")</f>
        <v/>
      </c>
      <c r="W16" s="13">
        <f t="shared" ref="W16:W22" si="11">IF(AND(WEEKDAY(J16,2)=7,NOT(Y16),NOT(Y17)),AB16,"")</f>
        <v>6</v>
      </c>
      <c r="X16" s="13" t="str">
        <f t="shared" ref="X16:X22" si="12">IF(AND(WEEKDAY(J17,2)=7,NOT(Y16),NOT(Y17)),SUM(Z16:AA16),"")</f>
        <v/>
      </c>
      <c r="Y16" s="13" t="b">
        <f>NOT(ISERROR(MATCH(J16,[1]Feiertage!$C:$C,0)))</f>
        <v>0</v>
      </c>
      <c r="Z16" s="13">
        <f t="shared" ref="Z16:Z22" si="13">IF(OR(L16&gt;M16,M16&gt;6),
    IF(L16&lt;=6,6-L16,0),
    M16-L16)</f>
        <v>0</v>
      </c>
      <c r="AA16" s="13">
        <f t="shared" ref="AA16:AA22" si="14">IF(L16&gt;M16,MIN(24-L16,4),
    IF(L16&gt;=20,M16-L16,MAX(M16-20,0)))</f>
        <v>4</v>
      </c>
      <c r="AB16" s="13">
        <f t="shared" ref="AB16:AB22" si="15">IF(L16&gt;M16,MIN(M16,6),0)</f>
        <v>6</v>
      </c>
      <c r="AC16" s="9" t="s">
        <v>57</v>
      </c>
      <c r="AD16" s="14">
        <v>44921</v>
      </c>
      <c r="AE16" s="11"/>
    </row>
    <row r="17" spans="1:31" x14ac:dyDescent="0.25">
      <c r="A17" t="s">
        <v>24</v>
      </c>
      <c r="B17">
        <v>11</v>
      </c>
      <c r="C17" t="s">
        <v>23</v>
      </c>
      <c r="G17" s="1">
        <v>0.92569444444444438</v>
      </c>
      <c r="H17" s="1">
        <v>0.27430555555555552</v>
      </c>
      <c r="J17">
        <v>7.5</v>
      </c>
      <c r="K17">
        <v>7.5</v>
      </c>
      <c r="L17">
        <v>8.15</v>
      </c>
      <c r="Q17">
        <v>0.02</v>
      </c>
      <c r="T17" s="12" t="str">
        <f t="shared" si="8"/>
        <v/>
      </c>
      <c r="U17" s="13" t="str">
        <f t="shared" si="9"/>
        <v/>
      </c>
      <c r="V17" s="13" t="str">
        <f t="shared" si="10"/>
        <v/>
      </c>
      <c r="W17" s="13" t="str">
        <f t="shared" si="11"/>
        <v/>
      </c>
      <c r="X17" s="13">
        <f t="shared" si="12"/>
        <v>4</v>
      </c>
      <c r="Y17" s="13" t="b">
        <f>NOT(ISERROR(MATCH(J17,[1]Feiertage!$C:$C,0)))</f>
        <v>0</v>
      </c>
      <c r="Z17" s="13">
        <f t="shared" si="13"/>
        <v>0</v>
      </c>
      <c r="AA17" s="13">
        <f t="shared" si="14"/>
        <v>4</v>
      </c>
      <c r="AB17" s="13">
        <f t="shared" si="15"/>
        <v>6</v>
      </c>
      <c r="AC17" s="11"/>
      <c r="AD17" s="11"/>
      <c r="AE17" s="11"/>
    </row>
    <row r="18" spans="1:31" x14ac:dyDescent="0.25">
      <c r="A18" t="s">
        <v>25</v>
      </c>
      <c r="B18">
        <v>12</v>
      </c>
      <c r="C18" t="s">
        <v>23</v>
      </c>
      <c r="G18" s="1">
        <v>0.92708333333333337</v>
      </c>
      <c r="H18" s="1">
        <v>0.29166666666666669</v>
      </c>
      <c r="J18">
        <v>8.15</v>
      </c>
      <c r="K18">
        <v>8.15</v>
      </c>
      <c r="L18">
        <v>8.15</v>
      </c>
      <c r="T18" s="12" t="str">
        <f t="shared" si="8"/>
        <v/>
      </c>
      <c r="U18" s="13" t="str">
        <f t="shared" si="9"/>
        <v/>
      </c>
      <c r="V18" s="13" t="str">
        <f t="shared" si="10"/>
        <v/>
      </c>
      <c r="W18" s="13">
        <f t="shared" si="11"/>
        <v>6</v>
      </c>
      <c r="X18" s="13">
        <f t="shared" si="12"/>
        <v>4</v>
      </c>
      <c r="Y18" s="13" t="b">
        <f>NOT(ISERROR(MATCH(J18,[1]Feiertage!$C:$C,0)))</f>
        <v>0</v>
      </c>
      <c r="Z18" s="13">
        <f t="shared" si="13"/>
        <v>0</v>
      </c>
      <c r="AA18" s="13">
        <f t="shared" si="14"/>
        <v>4</v>
      </c>
      <c r="AB18" s="13">
        <f t="shared" si="15"/>
        <v>6</v>
      </c>
      <c r="AC18" s="11"/>
      <c r="AD18" s="11"/>
      <c r="AE18" s="11"/>
    </row>
    <row r="19" spans="1:31" x14ac:dyDescent="0.25">
      <c r="A19" t="s">
        <v>26</v>
      </c>
      <c r="B19">
        <v>13</v>
      </c>
      <c r="C19" t="s">
        <v>23</v>
      </c>
      <c r="G19" s="1">
        <v>0.90277777777777779</v>
      </c>
      <c r="H19" s="1">
        <v>0.29166666666666669</v>
      </c>
      <c r="J19">
        <v>8.15</v>
      </c>
      <c r="K19">
        <v>8.15</v>
      </c>
      <c r="L19">
        <v>8.15</v>
      </c>
      <c r="Q19">
        <v>0.35</v>
      </c>
      <c r="T19" s="12" t="str">
        <f t="shared" si="8"/>
        <v/>
      </c>
      <c r="U19" s="13" t="str">
        <f t="shared" si="9"/>
        <v/>
      </c>
      <c r="V19" s="13" t="str">
        <f t="shared" si="10"/>
        <v/>
      </c>
      <c r="W19" s="13">
        <f t="shared" si="11"/>
        <v>6</v>
      </c>
      <c r="X19" s="13" t="str">
        <f t="shared" si="12"/>
        <v/>
      </c>
      <c r="Y19" s="13" t="b">
        <f>NOT(ISERROR(MATCH(J19,[1]Feiertage!$C:$C,0)))</f>
        <v>0</v>
      </c>
      <c r="Z19" s="13">
        <f t="shared" si="13"/>
        <v>0</v>
      </c>
      <c r="AA19" s="13">
        <f t="shared" si="14"/>
        <v>4</v>
      </c>
      <c r="AB19" s="13">
        <f t="shared" si="15"/>
        <v>6</v>
      </c>
      <c r="AC19" s="11"/>
      <c r="AD19" s="11"/>
      <c r="AE19" s="11"/>
    </row>
    <row r="20" spans="1:31" x14ac:dyDescent="0.25">
      <c r="A20" t="s">
        <v>27</v>
      </c>
      <c r="B20">
        <v>14</v>
      </c>
      <c r="T20" s="12">
        <f t="shared" si="8"/>
        <v>0</v>
      </c>
      <c r="U20" s="13" t="str">
        <f t="shared" si="9"/>
        <v/>
      </c>
      <c r="V20" s="13" t="str">
        <f t="shared" si="10"/>
        <v/>
      </c>
      <c r="W20" s="13" t="str">
        <f t="shared" si="11"/>
        <v/>
      </c>
      <c r="X20" s="13" t="str">
        <f t="shared" si="12"/>
        <v/>
      </c>
      <c r="Y20" s="13" t="b">
        <f>NOT(ISERROR(MATCH(J20,[1]Feiertage!$C:$C,0)))</f>
        <v>0</v>
      </c>
      <c r="Z20" s="13">
        <f t="shared" si="13"/>
        <v>0</v>
      </c>
      <c r="AA20" s="13">
        <f t="shared" si="14"/>
        <v>0</v>
      </c>
      <c r="AB20" s="13">
        <f t="shared" si="15"/>
        <v>0</v>
      </c>
      <c r="AC20" s="11"/>
      <c r="AD20" s="11"/>
      <c r="AE20" s="11"/>
    </row>
    <row r="21" spans="1:31" x14ac:dyDescent="0.25">
      <c r="A21" t="s">
        <v>20</v>
      </c>
      <c r="B21">
        <v>15</v>
      </c>
      <c r="T21" s="15">
        <f t="shared" si="8"/>
        <v>0</v>
      </c>
      <c r="U21" s="16" t="str">
        <f t="shared" si="9"/>
        <v/>
      </c>
      <c r="V21" s="16" t="str">
        <f t="shared" si="10"/>
        <v/>
      </c>
      <c r="W21" s="16" t="str">
        <f t="shared" si="11"/>
        <v/>
      </c>
      <c r="X21" s="16" t="str">
        <f t="shared" si="12"/>
        <v/>
      </c>
      <c r="Y21" s="16" t="b">
        <f>NOT(ISERROR(MATCH(J21,[1]Feiertage!$C:$C,0)))</f>
        <v>0</v>
      </c>
      <c r="Z21" s="16">
        <f t="shared" si="13"/>
        <v>0</v>
      </c>
      <c r="AA21" s="16">
        <f t="shared" si="14"/>
        <v>0</v>
      </c>
      <c r="AB21" s="16">
        <f t="shared" si="15"/>
        <v>0</v>
      </c>
      <c r="AC21" s="11"/>
      <c r="AD21" s="11"/>
      <c r="AE21" s="11"/>
    </row>
    <row r="22" spans="1:31" x14ac:dyDescent="0.25">
      <c r="A22" t="s">
        <v>21</v>
      </c>
      <c r="B22">
        <v>16</v>
      </c>
      <c r="C22" t="s">
        <v>23</v>
      </c>
      <c r="G22" s="1">
        <v>0.91527777777777775</v>
      </c>
      <c r="H22" s="1">
        <v>0.16666666666666666</v>
      </c>
      <c r="J22">
        <v>6</v>
      </c>
      <c r="K22">
        <v>6</v>
      </c>
      <c r="L22">
        <v>6</v>
      </c>
      <c r="Q22">
        <v>0.02</v>
      </c>
      <c r="T22" s="17" t="str">
        <f t="shared" si="8"/>
        <v/>
      </c>
      <c r="U22" s="18" t="str">
        <f>IF(Y22,AB22,"")</f>
        <v/>
      </c>
      <c r="V22" s="18" t="str">
        <f>IF(AND(NOT(Y22),Y23),SUM(Z22:AA22),"")</f>
        <v/>
      </c>
      <c r="W22" s="18" t="str">
        <f t="shared" si="11"/>
        <v/>
      </c>
      <c r="X22" s="18">
        <f t="shared" si="12"/>
        <v>4</v>
      </c>
      <c r="Y22" s="18" t="b">
        <f>NOT(ISERROR(MATCH(J22,[1]Feiertage!$C:$C,0)))</f>
        <v>0</v>
      </c>
      <c r="Z22" s="18">
        <f t="shared" si="13"/>
        <v>0</v>
      </c>
      <c r="AA22" s="18">
        <f t="shared" si="14"/>
        <v>4</v>
      </c>
      <c r="AB22" s="18">
        <f t="shared" si="15"/>
        <v>6</v>
      </c>
      <c r="AC22" s="11"/>
      <c r="AD22" s="11"/>
      <c r="AE22" s="11"/>
    </row>
    <row r="23" spans="1:31" x14ac:dyDescent="0.25">
      <c r="A23" t="s">
        <v>22</v>
      </c>
      <c r="B23">
        <v>17</v>
      </c>
      <c r="C23" t="s">
        <v>23</v>
      </c>
      <c r="G23" s="1">
        <v>0.9243055555555556</v>
      </c>
      <c r="H23" s="1">
        <v>0.29166666666666669</v>
      </c>
      <c r="J23">
        <v>8.15</v>
      </c>
      <c r="K23">
        <v>8.15</v>
      </c>
      <c r="L23">
        <v>8.15</v>
      </c>
      <c r="Q23">
        <v>0.04</v>
      </c>
      <c r="T23" s="19"/>
      <c r="U23" s="20"/>
      <c r="V23" s="20"/>
      <c r="W23" s="20"/>
      <c r="X23" s="20"/>
      <c r="Y23" s="20" t="b">
        <f>NOT(ISERROR(MATCH(J23,[1]Feiertage!$C:$C,0)))</f>
        <v>0</v>
      </c>
      <c r="Z23" s="20"/>
      <c r="AA23" s="20"/>
      <c r="AB23" s="21"/>
      <c r="AC23" s="11"/>
      <c r="AD23" s="11"/>
      <c r="AE23" s="11"/>
    </row>
    <row r="24" spans="1:31" x14ac:dyDescent="0.25">
      <c r="A24" t="s">
        <v>24</v>
      </c>
      <c r="B24">
        <v>18</v>
      </c>
      <c r="C24" t="s">
        <v>23</v>
      </c>
      <c r="G24" s="1">
        <v>0.92291666666666661</v>
      </c>
      <c r="H24" s="1">
        <v>0.29166666666666669</v>
      </c>
      <c r="J24">
        <v>8.15</v>
      </c>
      <c r="K24">
        <v>8.15</v>
      </c>
      <c r="L24">
        <v>8.15</v>
      </c>
      <c r="Q24">
        <v>0.06</v>
      </c>
      <c r="T24" s="12" t="str">
        <f t="shared" ref="T24:T30" si="16">IF(OR(Y24,Y25,WEEKDAY(J24,2)=7,WEEKDAY(J25,2)=7),"",SUM(Z24:AB24))</f>
        <v/>
      </c>
      <c r="U24" s="13" t="str">
        <f t="shared" ref="U24:U29" si="17">IF(Y24,AB24,"")</f>
        <v/>
      </c>
      <c r="V24" s="13" t="str">
        <f t="shared" ref="V24:V29" si="18">IF(AND(NOT(Y24),Y25),SUM(Z24:AA24),"")</f>
        <v/>
      </c>
      <c r="W24" s="13">
        <f t="shared" ref="W24:W30" si="19">IF(AND(WEEKDAY(J24,2)=7,NOT(Y24),NOT(Y25)),AB24,"")</f>
        <v>6</v>
      </c>
      <c r="X24" s="13">
        <f t="shared" ref="X24:X30" si="20">IF(AND(WEEKDAY(J25,2)=7,NOT(Y24),NOT(Y25)),SUM(Z24:AA24),"")</f>
        <v>4</v>
      </c>
      <c r="Y24" s="13" t="b">
        <f>NOT(ISERROR(MATCH(J24,[1]Feiertage!$C:$C,0)))</f>
        <v>0</v>
      </c>
      <c r="Z24" s="13">
        <f t="shared" ref="Z24:Z30" si="21">IF(OR(L24&gt;M24,M24&gt;6),
    IF(L24&lt;=6,6-L24,0),
    M24-L24)</f>
        <v>0</v>
      </c>
      <c r="AA24" s="13">
        <f t="shared" ref="AA24:AA30" si="22">IF(L24&gt;M24,MIN(24-L24,4),
    IF(L24&gt;=20,M24-L24,MAX(M24-20,0)))</f>
        <v>4</v>
      </c>
      <c r="AB24" s="13">
        <f t="shared" ref="AB24:AB30" si="23">IF(L24&gt;M24,MIN(M24,6),0)</f>
        <v>6</v>
      </c>
      <c r="AC24" s="11"/>
      <c r="AD24" s="11"/>
      <c r="AE24" s="11"/>
    </row>
    <row r="25" spans="1:31" x14ac:dyDescent="0.25">
      <c r="A25" t="s">
        <v>25</v>
      </c>
      <c r="B25">
        <v>19</v>
      </c>
      <c r="C25" t="s">
        <v>23</v>
      </c>
      <c r="G25" s="1">
        <v>0.92569444444444438</v>
      </c>
      <c r="H25" s="1">
        <v>0.29166666666666669</v>
      </c>
      <c r="J25">
        <v>8.15</v>
      </c>
      <c r="K25">
        <v>8.15</v>
      </c>
      <c r="L25">
        <v>8.15</v>
      </c>
      <c r="Q25">
        <v>0.02</v>
      </c>
      <c r="T25" s="12" t="str">
        <f t="shared" si="16"/>
        <v/>
      </c>
      <c r="U25" s="13" t="str">
        <f t="shared" si="17"/>
        <v/>
      </c>
      <c r="V25" s="13" t="str">
        <f t="shared" si="18"/>
        <v/>
      </c>
      <c r="W25" s="13">
        <f t="shared" si="19"/>
        <v>6</v>
      </c>
      <c r="X25" s="13">
        <f t="shared" si="20"/>
        <v>4</v>
      </c>
      <c r="Y25" s="13" t="b">
        <f>NOT(ISERROR(MATCH(J25,[1]Feiertage!$C:$C,0)))</f>
        <v>0</v>
      </c>
      <c r="Z25" s="13">
        <f t="shared" si="21"/>
        <v>0</v>
      </c>
      <c r="AA25" s="13">
        <f t="shared" si="22"/>
        <v>4</v>
      </c>
      <c r="AB25" s="13">
        <f t="shared" si="23"/>
        <v>6</v>
      </c>
      <c r="AC25" s="11"/>
      <c r="AD25" s="11"/>
      <c r="AE25" s="11"/>
    </row>
    <row r="26" spans="1:31" x14ac:dyDescent="0.25">
      <c r="A26" t="s">
        <v>26</v>
      </c>
      <c r="B26">
        <v>20</v>
      </c>
      <c r="C26" t="s">
        <v>23</v>
      </c>
      <c r="G26" s="1">
        <v>0.8965277777777777</v>
      </c>
      <c r="H26" s="1">
        <v>0.29166666666666669</v>
      </c>
      <c r="J26">
        <v>8.15</v>
      </c>
      <c r="K26">
        <v>8.15</v>
      </c>
      <c r="L26">
        <v>8.15</v>
      </c>
      <c r="Q26">
        <v>0.44</v>
      </c>
      <c r="T26" s="12" t="str">
        <f t="shared" si="16"/>
        <v/>
      </c>
      <c r="U26" s="13" t="str">
        <f t="shared" si="17"/>
        <v/>
      </c>
      <c r="V26" s="13" t="str">
        <f t="shared" si="18"/>
        <v/>
      </c>
      <c r="W26" s="13">
        <f t="shared" si="19"/>
        <v>6</v>
      </c>
      <c r="X26" s="13" t="str">
        <f t="shared" si="20"/>
        <v/>
      </c>
      <c r="Y26" s="13" t="b">
        <f>NOT(ISERROR(MATCH(J26,[1]Feiertage!$C:$C,0)))</f>
        <v>0</v>
      </c>
      <c r="Z26" s="13">
        <f t="shared" si="21"/>
        <v>0</v>
      </c>
      <c r="AA26" s="13">
        <f t="shared" si="22"/>
        <v>4</v>
      </c>
      <c r="AB26" s="13">
        <f t="shared" si="23"/>
        <v>6</v>
      </c>
      <c r="AC26" s="11"/>
      <c r="AD26" s="11"/>
      <c r="AE26" s="11"/>
    </row>
    <row r="27" spans="1:31" x14ac:dyDescent="0.25">
      <c r="A27" t="s">
        <v>27</v>
      </c>
      <c r="B27">
        <v>21</v>
      </c>
      <c r="T27" s="12">
        <f t="shared" si="16"/>
        <v>0</v>
      </c>
      <c r="U27" s="13" t="str">
        <f t="shared" si="17"/>
        <v/>
      </c>
      <c r="V27" s="13" t="str">
        <f t="shared" si="18"/>
        <v/>
      </c>
      <c r="W27" s="13" t="str">
        <f t="shared" si="19"/>
        <v/>
      </c>
      <c r="X27" s="13" t="str">
        <f t="shared" si="20"/>
        <v/>
      </c>
      <c r="Y27" s="13" t="b">
        <f>NOT(ISERROR(MATCH(J27,[1]Feiertage!$C:$C,0)))</f>
        <v>0</v>
      </c>
      <c r="Z27" s="13">
        <f t="shared" si="21"/>
        <v>0</v>
      </c>
      <c r="AA27" s="13">
        <f t="shared" si="22"/>
        <v>0</v>
      </c>
      <c r="AB27" s="13">
        <f t="shared" si="23"/>
        <v>0</v>
      </c>
      <c r="AC27" s="11"/>
      <c r="AD27" s="11"/>
      <c r="AE27" s="11"/>
    </row>
    <row r="28" spans="1:31" x14ac:dyDescent="0.25">
      <c r="A28" t="s">
        <v>20</v>
      </c>
      <c r="B28">
        <v>22</v>
      </c>
      <c r="T28" s="12">
        <f t="shared" si="16"/>
        <v>0</v>
      </c>
      <c r="U28" s="13" t="str">
        <f t="shared" si="17"/>
        <v/>
      </c>
      <c r="V28" s="13" t="str">
        <f t="shared" si="18"/>
        <v/>
      </c>
      <c r="W28" s="13" t="str">
        <f t="shared" si="19"/>
        <v/>
      </c>
      <c r="X28" s="13" t="str">
        <f t="shared" si="20"/>
        <v/>
      </c>
      <c r="Y28" s="13" t="b">
        <f>NOT(ISERROR(MATCH(J28,[1]Feiertage!$C:$C,0)))</f>
        <v>0</v>
      </c>
      <c r="Z28" s="13">
        <f t="shared" si="21"/>
        <v>0</v>
      </c>
      <c r="AA28" s="13">
        <f t="shared" si="22"/>
        <v>0</v>
      </c>
      <c r="AB28" s="13">
        <f t="shared" si="23"/>
        <v>0</v>
      </c>
      <c r="AC28" s="11"/>
      <c r="AD28" s="11"/>
      <c r="AE28" s="11"/>
    </row>
    <row r="29" spans="1:31" x14ac:dyDescent="0.25">
      <c r="A29" t="s">
        <v>21</v>
      </c>
      <c r="B29">
        <v>23</v>
      </c>
      <c r="C29" t="s">
        <v>23</v>
      </c>
      <c r="G29" s="1">
        <v>0.88611111111111107</v>
      </c>
      <c r="H29" s="1">
        <v>0.16666666666666666</v>
      </c>
      <c r="J29">
        <v>6</v>
      </c>
      <c r="K29">
        <v>6</v>
      </c>
      <c r="L29">
        <v>6</v>
      </c>
      <c r="Q29">
        <v>0.44</v>
      </c>
      <c r="T29" s="15" t="str">
        <f t="shared" si="16"/>
        <v/>
      </c>
      <c r="U29" s="16" t="str">
        <f t="shared" si="17"/>
        <v/>
      </c>
      <c r="V29" s="16" t="str">
        <f t="shared" si="18"/>
        <v/>
      </c>
      <c r="W29" s="16" t="str">
        <f t="shared" si="19"/>
        <v/>
      </c>
      <c r="X29" s="16">
        <f t="shared" si="20"/>
        <v>4</v>
      </c>
      <c r="Y29" s="16" t="b">
        <f>NOT(ISERROR(MATCH(J29,[1]Feiertage!$C:$C,0)))</f>
        <v>0</v>
      </c>
      <c r="Z29" s="16">
        <f t="shared" si="21"/>
        <v>0</v>
      </c>
      <c r="AA29" s="16">
        <f t="shared" si="22"/>
        <v>4</v>
      </c>
      <c r="AB29" s="16">
        <f t="shared" si="23"/>
        <v>6</v>
      </c>
      <c r="AC29" s="11"/>
      <c r="AD29" s="11"/>
      <c r="AE29" s="11"/>
    </row>
    <row r="30" spans="1:31" x14ac:dyDescent="0.25">
      <c r="A30" t="s">
        <v>22</v>
      </c>
      <c r="B30">
        <v>24</v>
      </c>
      <c r="C30" t="s">
        <v>23</v>
      </c>
      <c r="G30" s="1">
        <v>0.89861111111111114</v>
      </c>
      <c r="H30" s="1">
        <v>0.29166666666666669</v>
      </c>
      <c r="J30">
        <v>8.15</v>
      </c>
      <c r="K30">
        <v>8.15</v>
      </c>
      <c r="L30">
        <v>8.15</v>
      </c>
      <c r="Q30">
        <v>0.41</v>
      </c>
      <c r="T30" s="17" t="str">
        <f t="shared" si="16"/>
        <v/>
      </c>
      <c r="U30" s="18" t="str">
        <f>IF(Y30,AB30,"")</f>
        <v/>
      </c>
      <c r="V30" s="18" t="str">
        <f>IF(AND(NOT(Y30),Y31),SUM(Z30:AA30),"")</f>
        <v/>
      </c>
      <c r="W30" s="18">
        <f t="shared" si="19"/>
        <v>6</v>
      </c>
      <c r="X30" s="18">
        <f t="shared" si="20"/>
        <v>4</v>
      </c>
      <c r="Y30" s="18" t="b">
        <f>NOT(ISERROR(MATCH(J30,[1]Feiertage!$C:$C,0)))</f>
        <v>0</v>
      </c>
      <c r="Z30" s="18">
        <f t="shared" si="21"/>
        <v>0</v>
      </c>
      <c r="AA30" s="18">
        <f t="shared" si="22"/>
        <v>4</v>
      </c>
      <c r="AB30" s="18">
        <f t="shared" si="23"/>
        <v>6</v>
      </c>
      <c r="AC30" s="11"/>
      <c r="AD30" s="11"/>
      <c r="AE30" s="11"/>
    </row>
    <row r="31" spans="1:31" x14ac:dyDescent="0.25">
      <c r="A31" t="s">
        <v>24</v>
      </c>
      <c r="B31">
        <v>25</v>
      </c>
      <c r="C31" t="s">
        <v>23</v>
      </c>
      <c r="G31" s="1">
        <v>0.92291666666666661</v>
      </c>
      <c r="H31" s="1">
        <v>0.29166666666666669</v>
      </c>
      <c r="J31">
        <v>8.15</v>
      </c>
      <c r="K31">
        <v>8.15</v>
      </c>
      <c r="L31">
        <v>8.15</v>
      </c>
      <c r="Q31">
        <v>0.06</v>
      </c>
      <c r="T31" s="19"/>
      <c r="U31" s="20"/>
      <c r="V31" s="20"/>
      <c r="W31" s="20"/>
      <c r="X31" s="20"/>
      <c r="Y31" s="20" t="b">
        <f>NOT(ISERROR(MATCH(J31,[1]Feiertage!$C:$C,0)))</f>
        <v>0</v>
      </c>
      <c r="Z31" s="20"/>
      <c r="AA31" s="20"/>
      <c r="AB31" s="21"/>
      <c r="AC31" s="11"/>
      <c r="AD31" s="11"/>
      <c r="AE31" s="11"/>
    </row>
    <row r="32" spans="1:31" x14ac:dyDescent="0.25">
      <c r="A32" t="s">
        <v>25</v>
      </c>
      <c r="B32">
        <v>26</v>
      </c>
      <c r="C32" t="s">
        <v>23</v>
      </c>
      <c r="G32" s="1">
        <v>0.9243055555555556</v>
      </c>
      <c r="H32" s="1">
        <v>0.29166666666666669</v>
      </c>
      <c r="J32">
        <v>8.15</v>
      </c>
      <c r="K32">
        <v>8.15</v>
      </c>
      <c r="L32">
        <v>8.15</v>
      </c>
      <c r="Q32">
        <v>0.04</v>
      </c>
      <c r="T32" s="12" t="str">
        <f t="shared" ref="T32:T38" si="24">IF(OR(Y32,Y33,WEEKDAY(J32,2)=7,WEEKDAY(J33,2)=7),"",SUM(Z32:AB32))</f>
        <v/>
      </c>
      <c r="U32" s="13" t="str">
        <f t="shared" ref="U32:U37" si="25">IF(Y32,AB32,"")</f>
        <v/>
      </c>
      <c r="V32" s="13" t="str">
        <f t="shared" ref="V32:V37" si="26">IF(AND(NOT(Y32),Y33),SUM(Z32:AA32),"")</f>
        <v/>
      </c>
      <c r="W32" s="13">
        <f t="shared" ref="W32:W38" si="27">IF(AND(WEEKDAY(J32,2)=7,NOT(Y32),NOT(Y33)),AB32,"")</f>
        <v>6</v>
      </c>
      <c r="X32" s="13">
        <f t="shared" ref="X32:X38" si="28">IF(AND(WEEKDAY(J33,2)=7,NOT(Y32),NOT(Y33)),SUM(Z32:AA32),"")</f>
        <v>4</v>
      </c>
      <c r="Y32" s="13" t="b">
        <f>NOT(ISERROR(MATCH(J32,[1]Feiertage!$C:$C,0)))</f>
        <v>0</v>
      </c>
      <c r="Z32" s="13">
        <f t="shared" ref="Z32:Z38" si="29">IF(OR(L32&gt;M32,M32&gt;6),
    IF(L32&lt;=6,6-L32,0),
    M32-L32)</f>
        <v>0</v>
      </c>
      <c r="AA32" s="13">
        <f t="shared" ref="AA32:AA38" si="30">IF(L32&gt;M32,MIN(24-L32,4),
    IF(L32&gt;=20,M32-L32,MAX(M32-20,0)))</f>
        <v>4</v>
      </c>
      <c r="AB32" s="13">
        <f t="shared" ref="AB32:AB38" si="31">IF(L32&gt;M32,MIN(M32,6),0)</f>
        <v>6</v>
      </c>
      <c r="AC32" s="11"/>
      <c r="AD32" s="11"/>
      <c r="AE32" s="11"/>
    </row>
    <row r="33" spans="1:31" x14ac:dyDescent="0.25">
      <c r="A33" t="s">
        <v>26</v>
      </c>
      <c r="B33">
        <v>27</v>
      </c>
      <c r="C33" t="s">
        <v>23</v>
      </c>
      <c r="G33" s="1">
        <v>0.92638888888888893</v>
      </c>
      <c r="H33" s="1">
        <v>0.29236111111111113</v>
      </c>
      <c r="J33">
        <v>8.15</v>
      </c>
      <c r="K33">
        <v>8.15</v>
      </c>
      <c r="L33">
        <v>8.15</v>
      </c>
      <c r="Q33">
        <v>0.02</v>
      </c>
      <c r="T33" s="12" t="str">
        <f t="shared" si="24"/>
        <v/>
      </c>
      <c r="U33" s="13" t="str">
        <f t="shared" si="25"/>
        <v/>
      </c>
      <c r="V33" s="13" t="str">
        <f t="shared" si="26"/>
        <v/>
      </c>
      <c r="W33" s="13">
        <f t="shared" si="27"/>
        <v>6</v>
      </c>
      <c r="X33" s="13" t="str">
        <f t="shared" si="28"/>
        <v/>
      </c>
      <c r="Y33" s="13" t="b">
        <f>NOT(ISERROR(MATCH(J33,[1]Feiertage!$C:$C,0)))</f>
        <v>0</v>
      </c>
      <c r="Z33" s="13">
        <f t="shared" si="29"/>
        <v>0</v>
      </c>
      <c r="AA33" s="13">
        <f t="shared" si="30"/>
        <v>4</v>
      </c>
      <c r="AB33" s="13">
        <f t="shared" si="31"/>
        <v>6</v>
      </c>
      <c r="AC33" s="11"/>
      <c r="AD33" s="11"/>
      <c r="AE33" s="11"/>
    </row>
    <row r="34" spans="1:31" x14ac:dyDescent="0.25">
      <c r="A34" t="s">
        <v>27</v>
      </c>
      <c r="B34">
        <v>28</v>
      </c>
      <c r="T34" s="12">
        <f t="shared" si="24"/>
        <v>0</v>
      </c>
      <c r="U34" s="13" t="str">
        <f t="shared" si="25"/>
        <v/>
      </c>
      <c r="V34" s="13" t="str">
        <f t="shared" si="26"/>
        <v/>
      </c>
      <c r="W34" s="13" t="str">
        <f t="shared" si="27"/>
        <v/>
      </c>
      <c r="X34" s="13" t="str">
        <f t="shared" si="28"/>
        <v/>
      </c>
      <c r="Y34" s="13" t="b">
        <f>NOT(ISERROR(MATCH(J34,[1]Feiertage!$C:$C,0)))</f>
        <v>0</v>
      </c>
      <c r="Z34" s="13">
        <f t="shared" si="29"/>
        <v>0</v>
      </c>
      <c r="AA34" s="13">
        <f t="shared" si="30"/>
        <v>0</v>
      </c>
      <c r="AB34" s="13">
        <f t="shared" si="31"/>
        <v>0</v>
      </c>
      <c r="AC34" s="11"/>
      <c r="AD34" s="11"/>
      <c r="AE34" s="11"/>
    </row>
    <row r="35" spans="1:31" x14ac:dyDescent="0.25">
      <c r="A35" t="s">
        <v>20</v>
      </c>
      <c r="B35">
        <v>29</v>
      </c>
      <c r="T35" s="12">
        <f t="shared" si="24"/>
        <v>0</v>
      </c>
      <c r="U35" s="13" t="str">
        <f t="shared" si="25"/>
        <v/>
      </c>
      <c r="V35" s="13" t="str">
        <f t="shared" si="26"/>
        <v/>
      </c>
      <c r="W35" s="13" t="str">
        <f t="shared" si="27"/>
        <v/>
      </c>
      <c r="X35" s="13" t="str">
        <f t="shared" si="28"/>
        <v/>
      </c>
      <c r="Y35" s="13" t="b">
        <f>NOT(ISERROR(MATCH(J35,[1]Feiertage!$C:$C,0)))</f>
        <v>0</v>
      </c>
      <c r="Z35" s="13">
        <f t="shared" si="29"/>
        <v>0</v>
      </c>
      <c r="AA35" s="13">
        <f t="shared" si="30"/>
        <v>0</v>
      </c>
      <c r="AB35" s="13">
        <f t="shared" si="31"/>
        <v>0</v>
      </c>
      <c r="AC35" s="11"/>
      <c r="AD35" s="11"/>
      <c r="AE35" s="11"/>
    </row>
    <row r="36" spans="1:31" x14ac:dyDescent="0.25">
      <c r="A36" t="s">
        <v>21</v>
      </c>
      <c r="B36">
        <v>30</v>
      </c>
      <c r="C36" t="s">
        <v>23</v>
      </c>
      <c r="G36" s="1">
        <v>0.91180555555555554</v>
      </c>
      <c r="H36" s="1">
        <v>0.16666666666666666</v>
      </c>
      <c r="J36">
        <v>6</v>
      </c>
      <c r="K36">
        <v>6</v>
      </c>
      <c r="L36">
        <v>6</v>
      </c>
      <c r="Q36">
        <v>7.0000000000000007E-2</v>
      </c>
      <c r="T36" s="12" t="str">
        <f t="shared" si="24"/>
        <v/>
      </c>
      <c r="U36" s="13" t="str">
        <f t="shared" si="25"/>
        <v/>
      </c>
      <c r="V36" s="13" t="str">
        <f t="shared" si="26"/>
        <v/>
      </c>
      <c r="W36" s="13" t="str">
        <f t="shared" si="27"/>
        <v/>
      </c>
      <c r="X36" s="13">
        <f t="shared" si="28"/>
        <v>4</v>
      </c>
      <c r="Y36" s="13" t="b">
        <f>NOT(ISERROR(MATCH(J36,[1]Feiertage!$C:$C,0)))</f>
        <v>0</v>
      </c>
      <c r="Z36" s="13">
        <f t="shared" si="29"/>
        <v>0</v>
      </c>
      <c r="AA36" s="13">
        <f t="shared" si="30"/>
        <v>4</v>
      </c>
      <c r="AB36" s="13">
        <f t="shared" si="31"/>
        <v>6</v>
      </c>
      <c r="AC36" s="11"/>
      <c r="AD36" s="11"/>
      <c r="AE36" s="11"/>
    </row>
    <row r="37" spans="1:31" x14ac:dyDescent="0.25">
      <c r="A37" t="s">
        <v>22</v>
      </c>
      <c r="B37">
        <v>31</v>
      </c>
      <c r="C37" t="s">
        <v>23</v>
      </c>
      <c r="G37" s="1">
        <v>0.92499999999999993</v>
      </c>
      <c r="H37" s="1">
        <v>0.29166666666666669</v>
      </c>
      <c r="J37">
        <v>8.15</v>
      </c>
      <c r="K37">
        <v>8.15</v>
      </c>
      <c r="L37">
        <v>8.15</v>
      </c>
      <c r="Q37">
        <v>0.03</v>
      </c>
      <c r="T37" s="15" t="str">
        <f t="shared" si="24"/>
        <v/>
      </c>
      <c r="U37" s="16" t="str">
        <f t="shared" si="25"/>
        <v/>
      </c>
      <c r="V37" s="16" t="str">
        <f t="shared" si="26"/>
        <v/>
      </c>
      <c r="W37" s="16">
        <f t="shared" si="27"/>
        <v>6</v>
      </c>
      <c r="X37" s="16" t="str">
        <f t="shared" si="28"/>
        <v/>
      </c>
      <c r="Y37" s="16" t="b">
        <f>NOT(ISERROR(MATCH(J37,[1]Feiertage!$C:$C,0)))</f>
        <v>0</v>
      </c>
      <c r="Z37" s="16">
        <f t="shared" si="29"/>
        <v>0</v>
      </c>
      <c r="AA37" s="16">
        <f t="shared" si="30"/>
        <v>4</v>
      </c>
      <c r="AB37" s="16">
        <f t="shared" si="31"/>
        <v>6</v>
      </c>
      <c r="AC37" s="11"/>
      <c r="AD37" s="11"/>
      <c r="AE37" s="11"/>
    </row>
    <row r="38" spans="1:31" x14ac:dyDescent="0.25">
      <c r="A38" t="s">
        <v>28</v>
      </c>
      <c r="J38">
        <v>163.19999999999999</v>
      </c>
      <c r="K38">
        <v>163.19999999999999</v>
      </c>
      <c r="L38">
        <v>163.44999999999999</v>
      </c>
      <c r="M38">
        <v>0</v>
      </c>
      <c r="N38">
        <v>0</v>
      </c>
      <c r="O38">
        <v>0</v>
      </c>
      <c r="P38">
        <v>0</v>
      </c>
      <c r="Q38">
        <v>4.09</v>
      </c>
      <c r="R38">
        <v>0</v>
      </c>
      <c r="S38">
        <v>0</v>
      </c>
      <c r="T38" s="17">
        <f t="shared" si="24"/>
        <v>-139.44999999999999</v>
      </c>
      <c r="U38" s="18" t="str">
        <f>IF(Y38,AB38,"")</f>
        <v/>
      </c>
      <c r="V38" s="18" t="str">
        <f>IF(AND(NOT(Y38),Y39),SUM(Z38:AA38),"")</f>
        <v/>
      </c>
      <c r="W38" s="18" t="str">
        <f t="shared" si="27"/>
        <v/>
      </c>
      <c r="X38" s="18" t="str">
        <f t="shared" si="28"/>
        <v/>
      </c>
      <c r="Y38" s="18" t="b">
        <f>NOT(ISERROR(MATCH(J38,[1]Feiertage!$C:$C,0)))</f>
        <v>0</v>
      </c>
      <c r="Z38" s="18">
        <f t="shared" si="29"/>
        <v>0</v>
      </c>
      <c r="AA38" s="18">
        <f t="shared" si="30"/>
        <v>-139.44999999999999</v>
      </c>
      <c r="AB38" s="18">
        <f t="shared" si="31"/>
        <v>0</v>
      </c>
      <c r="AC38" s="11"/>
      <c r="AD38" s="11"/>
      <c r="AE38" s="11"/>
    </row>
    <row r="39" spans="1:31" x14ac:dyDescent="0.25">
      <c r="A39" t="s">
        <v>29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 s="19"/>
      <c r="U39" s="20"/>
      <c r="V39" s="20"/>
      <c r="W39" s="20"/>
      <c r="X39" s="20"/>
      <c r="Y39" s="20" t="b">
        <f>NOT(ISERROR(MATCH(J39,[1]Feiertage!$C:$C,0)))</f>
        <v>0</v>
      </c>
      <c r="Z39" s="20"/>
      <c r="AA39" s="20"/>
      <c r="AB39" s="21"/>
      <c r="AC39" s="11"/>
      <c r="AD39" s="11"/>
      <c r="AE39" s="11"/>
    </row>
    <row r="40" spans="1:31" x14ac:dyDescent="0.25">
      <c r="A40" t="s">
        <v>30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 s="12">
        <f t="shared" ref="T40:T42" si="32">IF(OR(Y40,Y41,WEEKDAY(J40,2)=7,WEEKDAY(J41,2)=7),"",SUM(Z40:AB40))</f>
        <v>0</v>
      </c>
      <c r="U40" s="13" t="str">
        <f t="shared" ref="U40:U42" si="33">IF(Y40,AB40,"")</f>
        <v/>
      </c>
      <c r="V40" s="13" t="str">
        <f t="shared" ref="V40:V42" si="34">IF(AND(NOT(Y40),Y41),SUM(Z40:AA40),"")</f>
        <v/>
      </c>
      <c r="W40" s="13" t="str">
        <f t="shared" ref="W40:W42" si="35">IF(AND(WEEKDAY(J40,2)=7,NOT(Y40),NOT(Y41)),AB40,"")</f>
        <v/>
      </c>
      <c r="X40" s="13" t="str">
        <f t="shared" ref="X40:X42" si="36">IF(AND(WEEKDAY(J41,2)=7,NOT(Y40),NOT(Y41)),SUM(Z40:AA40),"")</f>
        <v/>
      </c>
      <c r="Y40" s="13" t="b">
        <f>NOT(ISERROR(MATCH(J40,[1]Feiertage!$C:$C,0)))</f>
        <v>0</v>
      </c>
      <c r="Z40" s="13">
        <f t="shared" ref="Z40:Z42" si="37">IF(OR(L40&gt;M40,M40&gt;6),
    IF(L40&lt;=6,6-L40,0),
    M40-L40)</f>
        <v>0</v>
      </c>
      <c r="AA40" s="13">
        <f t="shared" ref="AA40:AA42" si="38">IF(L40&gt;M40,MIN(24-L40,4),
    IF(L40&gt;=20,M40-L40,MAX(M40-20,0)))</f>
        <v>0</v>
      </c>
      <c r="AB40" s="13">
        <f t="shared" ref="AB40:AB42" si="39">IF(L40&gt;M40,MIN(M40,6),0)</f>
        <v>0</v>
      </c>
      <c r="AC40" s="11"/>
      <c r="AD40" s="11"/>
      <c r="AE40" s="11"/>
    </row>
    <row r="41" spans="1:31" x14ac:dyDescent="0.25">
      <c r="A41" t="s">
        <v>31</v>
      </c>
      <c r="J41">
        <v>163.19999999999999</v>
      </c>
      <c r="K41">
        <v>163.19999999999999</v>
      </c>
      <c r="L41">
        <v>163.44999999999999</v>
      </c>
      <c r="M41">
        <v>0</v>
      </c>
      <c r="N41">
        <v>0</v>
      </c>
      <c r="O41">
        <v>0</v>
      </c>
      <c r="P41">
        <v>0</v>
      </c>
      <c r="Q41">
        <v>4.09</v>
      </c>
      <c r="R41">
        <v>0</v>
      </c>
      <c r="S41">
        <v>0</v>
      </c>
      <c r="T41" s="12">
        <f t="shared" si="32"/>
        <v>-139.44999999999999</v>
      </c>
      <c r="U41" s="13" t="str">
        <f t="shared" si="33"/>
        <v/>
      </c>
      <c r="V41" s="13" t="str">
        <f t="shared" si="34"/>
        <v/>
      </c>
      <c r="W41" s="13" t="str">
        <f t="shared" si="35"/>
        <v/>
      </c>
      <c r="X41" s="13" t="str">
        <f t="shared" si="36"/>
        <v/>
      </c>
      <c r="Y41" s="13" t="b">
        <f>NOT(ISERROR(MATCH(J41,[1]Feiertage!$C:$C,0)))</f>
        <v>0</v>
      </c>
      <c r="Z41" s="13">
        <f t="shared" si="37"/>
        <v>0</v>
      </c>
      <c r="AA41" s="13">
        <f t="shared" si="38"/>
        <v>-139.44999999999999</v>
      </c>
      <c r="AB41" s="13">
        <f t="shared" si="39"/>
        <v>0</v>
      </c>
      <c r="AC41" s="11"/>
      <c r="AD41" s="11"/>
      <c r="AE41" s="11"/>
    </row>
    <row r="42" spans="1:31" x14ac:dyDescent="0.25">
      <c r="T42" s="12">
        <f t="shared" si="32"/>
        <v>0</v>
      </c>
      <c r="U42" s="13" t="str">
        <f t="shared" si="33"/>
        <v/>
      </c>
      <c r="V42" s="13">
        <f t="shared" si="34"/>
        <v>0</v>
      </c>
      <c r="W42" s="13" t="str">
        <f t="shared" si="35"/>
        <v/>
      </c>
      <c r="X42" s="13" t="str">
        <f t="shared" si="36"/>
        <v/>
      </c>
      <c r="Y42" s="13" t="b">
        <f>NOT(ISERROR(MATCH(J42,[1]Feiertage!$C:$C,0)))</f>
        <v>0</v>
      </c>
      <c r="Z42" s="13">
        <f t="shared" si="37"/>
        <v>0</v>
      </c>
      <c r="AA42" s="13">
        <f t="shared" si="38"/>
        <v>0</v>
      </c>
      <c r="AB42" s="13">
        <f t="shared" si="39"/>
        <v>0</v>
      </c>
      <c r="AC42" s="11"/>
      <c r="AD42" s="11"/>
      <c r="AE42" s="11"/>
    </row>
    <row r="46" spans="1:31" x14ac:dyDescent="0.25">
      <c r="A46" t="s">
        <v>0</v>
      </c>
    </row>
    <row r="48" spans="1:31" x14ac:dyDescent="0.25">
      <c r="A48" t="s">
        <v>1</v>
      </c>
      <c r="B48" t="s">
        <v>2</v>
      </c>
      <c r="C48" t="s">
        <v>35</v>
      </c>
      <c r="D48" t="s">
        <v>3</v>
      </c>
      <c r="E48" t="s">
        <v>4</v>
      </c>
      <c r="F48" t="s">
        <v>2</v>
      </c>
      <c r="G48" t="s">
        <v>5</v>
      </c>
    </row>
    <row r="50" spans="1:19" x14ac:dyDescent="0.25">
      <c r="A50" t="s">
        <v>33</v>
      </c>
    </row>
    <row r="51" spans="1:19" x14ac:dyDescent="0.25">
      <c r="A51" t="s">
        <v>6</v>
      </c>
      <c r="G51" t="s">
        <v>7</v>
      </c>
      <c r="H51" t="s">
        <v>8</v>
      </c>
      <c r="I51" t="s">
        <v>9</v>
      </c>
      <c r="J51" t="s">
        <v>10</v>
      </c>
      <c r="K51" t="s">
        <v>11</v>
      </c>
      <c r="L51" t="s">
        <v>12</v>
      </c>
      <c r="M51" t="s">
        <v>13</v>
      </c>
      <c r="N51" t="s">
        <v>14</v>
      </c>
      <c r="O51" t="s">
        <v>15</v>
      </c>
      <c r="P51" t="s">
        <v>16</v>
      </c>
      <c r="Q51" t="s">
        <v>17</v>
      </c>
      <c r="R51" t="s">
        <v>18</v>
      </c>
      <c r="S51" t="s">
        <v>19</v>
      </c>
    </row>
    <row r="52" spans="1:19" x14ac:dyDescent="0.25">
      <c r="A52" t="s">
        <v>20</v>
      </c>
      <c r="B52">
        <v>1</v>
      </c>
    </row>
    <row r="53" spans="1:19" x14ac:dyDescent="0.25">
      <c r="A53" t="s">
        <v>21</v>
      </c>
      <c r="B53">
        <v>2</v>
      </c>
    </row>
    <row r="54" spans="1:19" x14ac:dyDescent="0.25">
      <c r="A54" t="s">
        <v>22</v>
      </c>
      <c r="B54">
        <v>3</v>
      </c>
      <c r="C54" t="s">
        <v>23</v>
      </c>
      <c r="G54" s="1">
        <v>0.90763888888888899</v>
      </c>
      <c r="H54" s="1">
        <v>0.28055555555555556</v>
      </c>
      <c r="J54">
        <v>8.14</v>
      </c>
      <c r="K54">
        <v>8.14</v>
      </c>
      <c r="L54">
        <v>8.15</v>
      </c>
      <c r="Q54">
        <v>0.13</v>
      </c>
    </row>
    <row r="55" spans="1:19" x14ac:dyDescent="0.25">
      <c r="A55" t="s">
        <v>24</v>
      </c>
      <c r="B55">
        <v>4</v>
      </c>
      <c r="C55" t="s">
        <v>23</v>
      </c>
      <c r="G55" s="1">
        <v>0.81597222222222221</v>
      </c>
      <c r="H55" s="1">
        <v>0.1875</v>
      </c>
      <c r="J55">
        <v>8</v>
      </c>
      <c r="K55">
        <v>8</v>
      </c>
      <c r="L55">
        <v>8.15</v>
      </c>
      <c r="Q55">
        <v>0.25</v>
      </c>
    </row>
    <row r="56" spans="1:19" x14ac:dyDescent="0.25">
      <c r="A56" t="s">
        <v>25</v>
      </c>
      <c r="B56">
        <v>5</v>
      </c>
      <c r="C56" t="s">
        <v>23</v>
      </c>
      <c r="G56" s="1">
        <v>0.81388888888888899</v>
      </c>
      <c r="H56" s="1">
        <v>0.19791666666666666</v>
      </c>
      <c r="J56">
        <v>8.15</v>
      </c>
      <c r="K56">
        <v>8.15</v>
      </c>
      <c r="L56">
        <v>8.15</v>
      </c>
      <c r="Q56">
        <v>0.28000000000000003</v>
      </c>
    </row>
    <row r="57" spans="1:19" x14ac:dyDescent="0.25">
      <c r="A57" t="s">
        <v>26</v>
      </c>
      <c r="B57">
        <v>6</v>
      </c>
      <c r="C57" t="s">
        <v>23</v>
      </c>
      <c r="G57" s="1">
        <v>0.8305555555555556</v>
      </c>
      <c r="H57" s="1">
        <v>0.1986111111111111</v>
      </c>
      <c r="J57">
        <v>8.15</v>
      </c>
      <c r="K57">
        <v>8.15</v>
      </c>
      <c r="L57">
        <v>8.15</v>
      </c>
      <c r="Q57">
        <v>0.05</v>
      </c>
    </row>
    <row r="58" spans="1:19" x14ac:dyDescent="0.25">
      <c r="A58" t="s">
        <v>27</v>
      </c>
      <c r="B58">
        <v>7</v>
      </c>
      <c r="C58" t="s">
        <v>23</v>
      </c>
      <c r="G58" s="1">
        <v>0.7729166666666667</v>
      </c>
      <c r="H58" s="1">
        <v>4.1666666666666664E-2</v>
      </c>
      <c r="J58">
        <v>6</v>
      </c>
      <c r="K58">
        <v>6</v>
      </c>
      <c r="L58">
        <v>6</v>
      </c>
      <c r="Q58">
        <v>0.27</v>
      </c>
    </row>
    <row r="59" spans="1:19" x14ac:dyDescent="0.25">
      <c r="A59" t="s">
        <v>20</v>
      </c>
      <c r="B59">
        <v>8</v>
      </c>
    </row>
    <row r="60" spans="1:19" x14ac:dyDescent="0.25">
      <c r="A60" t="s">
        <v>21</v>
      </c>
      <c r="B60">
        <v>9</v>
      </c>
    </row>
    <row r="61" spans="1:19" x14ac:dyDescent="0.25">
      <c r="A61" t="s">
        <v>22</v>
      </c>
      <c r="B61">
        <v>10</v>
      </c>
      <c r="C61" t="s">
        <v>23</v>
      </c>
      <c r="G61" s="1">
        <v>0.90902777777777777</v>
      </c>
      <c r="H61" s="1">
        <v>0.28333333333333333</v>
      </c>
      <c r="J61">
        <v>8.15</v>
      </c>
      <c r="K61">
        <v>8.15</v>
      </c>
      <c r="L61">
        <v>8.15</v>
      </c>
      <c r="Q61">
        <v>0.14000000000000001</v>
      </c>
    </row>
    <row r="62" spans="1:19" x14ac:dyDescent="0.25">
      <c r="A62" t="s">
        <v>24</v>
      </c>
      <c r="B62">
        <v>11</v>
      </c>
      <c r="C62" t="s">
        <v>23</v>
      </c>
      <c r="G62" s="1">
        <v>0.81527777777777777</v>
      </c>
      <c r="H62" s="1">
        <v>0.19791666666666666</v>
      </c>
      <c r="J62">
        <v>8.15</v>
      </c>
      <c r="K62">
        <v>8.15</v>
      </c>
      <c r="L62">
        <v>8.15</v>
      </c>
      <c r="Q62">
        <v>0.26</v>
      </c>
    </row>
    <row r="63" spans="1:19" x14ac:dyDescent="0.25">
      <c r="A63" t="s">
        <v>25</v>
      </c>
      <c r="B63">
        <v>12</v>
      </c>
      <c r="C63" t="s">
        <v>23</v>
      </c>
      <c r="G63" s="1">
        <v>0.81597222222222221</v>
      </c>
      <c r="H63" s="1">
        <v>0.19791666666666666</v>
      </c>
      <c r="J63">
        <v>8.15</v>
      </c>
      <c r="K63">
        <v>8.15</v>
      </c>
      <c r="L63">
        <v>8.15</v>
      </c>
      <c r="Q63">
        <v>0.25</v>
      </c>
    </row>
    <row r="64" spans="1:19" x14ac:dyDescent="0.25">
      <c r="A64" t="s">
        <v>26</v>
      </c>
      <c r="B64">
        <v>13</v>
      </c>
      <c r="C64" t="s">
        <v>23</v>
      </c>
      <c r="G64" s="1">
        <v>0.82847222222222217</v>
      </c>
      <c r="H64" s="1">
        <v>0.20277777777777781</v>
      </c>
      <c r="J64">
        <v>8.15</v>
      </c>
      <c r="K64">
        <v>8.15</v>
      </c>
      <c r="L64">
        <v>8.15</v>
      </c>
      <c r="Q64">
        <v>0.14000000000000001</v>
      </c>
    </row>
    <row r="65" spans="1:17" x14ac:dyDescent="0.25">
      <c r="A65" t="s">
        <v>27</v>
      </c>
      <c r="B65">
        <v>14</v>
      </c>
      <c r="C65" t="s">
        <v>23</v>
      </c>
      <c r="G65" s="1">
        <v>0.77500000000000002</v>
      </c>
      <c r="H65" s="1">
        <v>4.2361111111111106E-2</v>
      </c>
      <c r="J65">
        <v>6</v>
      </c>
      <c r="K65">
        <v>6</v>
      </c>
      <c r="L65">
        <v>6</v>
      </c>
      <c r="Q65">
        <v>0.25</v>
      </c>
    </row>
    <row r="66" spans="1:17" x14ac:dyDescent="0.25">
      <c r="A66" t="s">
        <v>20</v>
      </c>
      <c r="B66">
        <v>15</v>
      </c>
    </row>
    <row r="67" spans="1:17" x14ac:dyDescent="0.25">
      <c r="A67" t="s">
        <v>21</v>
      </c>
      <c r="B67">
        <v>16</v>
      </c>
    </row>
    <row r="68" spans="1:17" x14ac:dyDescent="0.25">
      <c r="A68" t="s">
        <v>22</v>
      </c>
      <c r="B68">
        <v>17</v>
      </c>
      <c r="C68" t="s">
        <v>23</v>
      </c>
      <c r="G68" s="1">
        <v>0.83333333333333337</v>
      </c>
      <c r="H68" s="1">
        <v>0.10416666666666667</v>
      </c>
    </row>
    <row r="69" spans="1:17" x14ac:dyDescent="0.25">
      <c r="G69" s="1">
        <v>0.10416666666666667</v>
      </c>
      <c r="H69" s="1">
        <v>0.19791666666666666</v>
      </c>
      <c r="I69" t="s">
        <v>32</v>
      </c>
      <c r="J69">
        <v>8.15</v>
      </c>
      <c r="K69">
        <v>8.15</v>
      </c>
      <c r="L69">
        <v>8.15</v>
      </c>
    </row>
    <row r="70" spans="1:17" x14ac:dyDescent="0.25">
      <c r="A70" t="s">
        <v>24</v>
      </c>
      <c r="B70">
        <v>18</v>
      </c>
      <c r="C70" t="s">
        <v>23</v>
      </c>
      <c r="G70" s="1">
        <v>0.8305555555555556</v>
      </c>
      <c r="H70" s="1">
        <v>0.19930555555555554</v>
      </c>
      <c r="J70">
        <v>8.15</v>
      </c>
      <c r="K70">
        <v>8.15</v>
      </c>
      <c r="L70">
        <v>8.15</v>
      </c>
      <c r="Q70">
        <v>0.06</v>
      </c>
    </row>
    <row r="71" spans="1:17" x14ac:dyDescent="0.25">
      <c r="A71" t="s">
        <v>25</v>
      </c>
      <c r="B71">
        <v>19</v>
      </c>
      <c r="C71" t="s">
        <v>23</v>
      </c>
      <c r="G71" s="1">
        <v>0.81874999999999998</v>
      </c>
      <c r="H71" s="1">
        <v>0.19791666666666666</v>
      </c>
      <c r="J71">
        <v>8.15</v>
      </c>
      <c r="K71">
        <v>8.15</v>
      </c>
      <c r="L71">
        <v>8.15</v>
      </c>
      <c r="Q71">
        <v>0.21</v>
      </c>
    </row>
    <row r="72" spans="1:17" x14ac:dyDescent="0.25">
      <c r="A72" t="s">
        <v>26</v>
      </c>
      <c r="B72">
        <v>20</v>
      </c>
      <c r="C72" t="s">
        <v>23</v>
      </c>
      <c r="G72" s="1">
        <v>0.8222222222222223</v>
      </c>
      <c r="H72" s="1">
        <v>0.19791666666666666</v>
      </c>
      <c r="J72">
        <v>8.15</v>
      </c>
      <c r="K72">
        <v>8.15</v>
      </c>
      <c r="L72">
        <v>8.15</v>
      </c>
      <c r="Q72">
        <v>0.16</v>
      </c>
    </row>
    <row r="73" spans="1:17" x14ac:dyDescent="0.25">
      <c r="A73" t="s">
        <v>27</v>
      </c>
      <c r="B73">
        <v>21</v>
      </c>
      <c r="C73" t="s">
        <v>23</v>
      </c>
      <c r="G73" s="1">
        <v>0.7909722222222223</v>
      </c>
      <c r="H73" s="1">
        <v>4.2361111111111106E-2</v>
      </c>
      <c r="J73">
        <v>6</v>
      </c>
      <c r="K73">
        <v>6</v>
      </c>
      <c r="L73">
        <v>6</v>
      </c>
      <c r="Q73">
        <v>0.01</v>
      </c>
    </row>
    <row r="74" spans="1:17" x14ac:dyDescent="0.25">
      <c r="A74" t="s">
        <v>20</v>
      </c>
      <c r="B74">
        <v>22</v>
      </c>
    </row>
    <row r="75" spans="1:17" x14ac:dyDescent="0.25">
      <c r="A75" t="s">
        <v>21</v>
      </c>
      <c r="B75">
        <v>23</v>
      </c>
    </row>
    <row r="76" spans="1:17" x14ac:dyDescent="0.25">
      <c r="A76" t="s">
        <v>22</v>
      </c>
      <c r="B76">
        <v>24</v>
      </c>
      <c r="C76" t="s">
        <v>23</v>
      </c>
      <c r="G76" s="1">
        <v>0.82986111111111116</v>
      </c>
      <c r="H76" s="1">
        <v>0.20069444444444443</v>
      </c>
      <c r="J76">
        <v>8.15</v>
      </c>
      <c r="K76">
        <v>8.15</v>
      </c>
      <c r="L76">
        <v>8.15</v>
      </c>
      <c r="Q76">
        <v>0.09</v>
      </c>
    </row>
    <row r="77" spans="1:17" x14ac:dyDescent="0.25">
      <c r="A77" t="s">
        <v>24</v>
      </c>
      <c r="B77">
        <v>25</v>
      </c>
      <c r="C77" t="s">
        <v>23</v>
      </c>
      <c r="G77" s="1">
        <v>0.81736111111111109</v>
      </c>
      <c r="H77" s="1">
        <v>0.19791666666666666</v>
      </c>
      <c r="J77">
        <v>8.15</v>
      </c>
      <c r="K77">
        <v>8.15</v>
      </c>
      <c r="L77">
        <v>8.15</v>
      </c>
      <c r="Q77">
        <v>0.23</v>
      </c>
    </row>
    <row r="78" spans="1:17" x14ac:dyDescent="0.25">
      <c r="A78" t="s">
        <v>25</v>
      </c>
      <c r="B78">
        <v>26</v>
      </c>
      <c r="C78" t="s">
        <v>23</v>
      </c>
      <c r="G78" s="1">
        <v>0.81805555555555554</v>
      </c>
      <c r="H78" s="1">
        <v>0.1986111111111111</v>
      </c>
      <c r="J78">
        <v>8.15</v>
      </c>
      <c r="K78">
        <v>8.15</v>
      </c>
      <c r="L78">
        <v>8.15</v>
      </c>
      <c r="Q78">
        <v>0.23</v>
      </c>
    </row>
    <row r="79" spans="1:17" x14ac:dyDescent="0.25">
      <c r="A79" t="s">
        <v>26</v>
      </c>
      <c r="B79">
        <v>27</v>
      </c>
      <c r="C79" t="s">
        <v>23</v>
      </c>
      <c r="G79" s="1">
        <v>0.83124999999999993</v>
      </c>
      <c r="H79" s="1">
        <v>0.1986111111111111</v>
      </c>
      <c r="J79">
        <v>8.15</v>
      </c>
      <c r="K79">
        <v>8.15</v>
      </c>
      <c r="L79">
        <v>8.15</v>
      </c>
      <c r="Q79">
        <v>0.04</v>
      </c>
    </row>
    <row r="80" spans="1:17" x14ac:dyDescent="0.25">
      <c r="A80" t="s">
        <v>27</v>
      </c>
      <c r="B80">
        <v>28</v>
      </c>
      <c r="C80" t="s">
        <v>23</v>
      </c>
      <c r="G80" s="1">
        <v>0.78125</v>
      </c>
      <c r="H80" s="1">
        <v>4.2361111111111106E-2</v>
      </c>
      <c r="J80">
        <v>6</v>
      </c>
      <c r="K80">
        <v>6</v>
      </c>
      <c r="L80">
        <v>6</v>
      </c>
      <c r="Q80">
        <v>0.15</v>
      </c>
    </row>
    <row r="81" spans="1:19" x14ac:dyDescent="0.25">
      <c r="A81" t="s">
        <v>20</v>
      </c>
      <c r="B81">
        <v>29</v>
      </c>
    </row>
    <row r="82" spans="1:19" x14ac:dyDescent="0.25">
      <c r="A82" t="s">
        <v>21</v>
      </c>
      <c r="B82">
        <v>30</v>
      </c>
    </row>
    <row r="83" spans="1:19" x14ac:dyDescent="0.25">
      <c r="A83" t="s">
        <v>22</v>
      </c>
      <c r="B83">
        <v>31</v>
      </c>
      <c r="C83" t="s">
        <v>23</v>
      </c>
      <c r="G83" s="1">
        <v>0.8041666666666667</v>
      </c>
      <c r="H83" s="1">
        <v>0.19930555555555554</v>
      </c>
      <c r="J83">
        <v>8.15</v>
      </c>
      <c r="K83">
        <v>8.15</v>
      </c>
      <c r="L83">
        <v>8.15</v>
      </c>
      <c r="Q83">
        <v>0.44</v>
      </c>
    </row>
    <row r="84" spans="1:19" x14ac:dyDescent="0.25">
      <c r="A84" t="s">
        <v>28</v>
      </c>
      <c r="J84">
        <v>163.59</v>
      </c>
      <c r="K84">
        <v>163.59</v>
      </c>
      <c r="L84">
        <v>164.15</v>
      </c>
      <c r="M84">
        <v>0</v>
      </c>
      <c r="N84">
        <v>0</v>
      </c>
      <c r="O84">
        <v>0</v>
      </c>
      <c r="P84">
        <v>0</v>
      </c>
      <c r="Q84">
        <v>6.04</v>
      </c>
      <c r="R84">
        <v>0</v>
      </c>
      <c r="S84">
        <v>0</v>
      </c>
    </row>
    <row r="85" spans="1:19" x14ac:dyDescent="0.25">
      <c r="A85" t="s">
        <v>29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5">
      <c r="A86" t="s">
        <v>30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5">
      <c r="A87" t="s">
        <v>31</v>
      </c>
      <c r="J87">
        <v>163.59</v>
      </c>
      <c r="K87">
        <v>163.59</v>
      </c>
      <c r="L87">
        <v>164.15</v>
      </c>
      <c r="M87">
        <v>0</v>
      </c>
      <c r="N87">
        <v>0</v>
      </c>
      <c r="O87">
        <v>0</v>
      </c>
      <c r="P87">
        <v>0</v>
      </c>
      <c r="Q87">
        <v>6.04</v>
      </c>
      <c r="R87">
        <v>0</v>
      </c>
      <c r="S87">
        <v>0</v>
      </c>
    </row>
  </sheetData>
  <mergeCells count="10">
    <mergeCell ref="Z6:Z7"/>
    <mergeCell ref="AA6:AA7"/>
    <mergeCell ref="AB6:AB7"/>
    <mergeCell ref="AC6:AD6"/>
    <mergeCell ref="T6:T7"/>
    <mergeCell ref="U6:U7"/>
    <mergeCell ref="V6:V7"/>
    <mergeCell ref="W6:W7"/>
    <mergeCell ref="X6:X7"/>
    <mergeCell ref="Y6:Y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Serhat Özbay</dc:creator>
  <cp:lastModifiedBy>Serhat Özbay</cp:lastModifiedBy>
  <dcterms:created xsi:type="dcterms:W3CDTF">2022-11-04T22:08:37Z</dcterms:created>
  <dcterms:modified xsi:type="dcterms:W3CDTF">2022-11-05T17:54:36Z</dcterms:modified>
</cp:coreProperties>
</file>